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FCE5F126-74BF-45FD-A426-315BACAF879D}" xr6:coauthVersionLast="43" xr6:coauthVersionMax="43" xr10:uidLastSave="{00000000-0000-0000-0000-000000000000}"/>
  <bookViews>
    <workbookView xWindow="-108" yWindow="-108" windowWidth="23256" windowHeight="12576" tabRatio="805" activeTab="3" xr2:uid="{00000000-000D-0000-FFFF-FFFF00000000}"/>
  </bookViews>
  <sheets>
    <sheet name="Financial Report_SL" sheetId="5" r:id="rId1"/>
    <sheet name="Financial Report _RKK" sheetId="4" r:id="rId2"/>
    <sheet name="Financial Report_CDIDF" sheetId="1" r:id="rId3"/>
    <sheet name="Financial Report Globule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" i="6" l="1"/>
  <c r="M10" i="6"/>
  <c r="L10" i="6"/>
  <c r="K10" i="6"/>
  <c r="J10" i="6"/>
  <c r="I10" i="6"/>
  <c r="H10" i="6"/>
  <c r="G10" i="6"/>
  <c r="F10" i="6"/>
  <c r="E10" i="6"/>
  <c r="D10" i="6"/>
  <c r="C10" i="6"/>
  <c r="N9" i="6"/>
  <c r="M9" i="6"/>
  <c r="L9" i="6"/>
  <c r="K9" i="6"/>
  <c r="J9" i="6"/>
  <c r="I9" i="6"/>
  <c r="H9" i="6"/>
  <c r="G9" i="6"/>
  <c r="F9" i="6"/>
  <c r="E9" i="6"/>
  <c r="D9" i="6"/>
  <c r="C9" i="6"/>
  <c r="N8" i="6"/>
  <c r="M8" i="6"/>
  <c r="L8" i="6"/>
  <c r="K8" i="6"/>
  <c r="J8" i="6"/>
  <c r="I8" i="6"/>
  <c r="H8" i="6"/>
  <c r="G8" i="6"/>
  <c r="F8" i="6"/>
  <c r="E8" i="6"/>
  <c r="D8" i="6"/>
  <c r="C8" i="6"/>
  <c r="N7" i="6"/>
  <c r="M7" i="6"/>
  <c r="L7" i="6"/>
  <c r="K7" i="6"/>
  <c r="J7" i="6"/>
  <c r="I7" i="6"/>
  <c r="H7" i="6"/>
  <c r="G7" i="6"/>
  <c r="F7" i="6"/>
  <c r="E7" i="6"/>
  <c r="D7" i="6"/>
  <c r="C7" i="6"/>
  <c r="N6" i="6"/>
  <c r="M6" i="6"/>
  <c r="L6" i="6"/>
  <c r="K6" i="6"/>
  <c r="J6" i="6"/>
  <c r="I6" i="6"/>
  <c r="H6" i="6"/>
  <c r="G6" i="6"/>
  <c r="F6" i="6"/>
  <c r="E6" i="6"/>
  <c r="D6" i="6"/>
  <c r="C6" i="6"/>
  <c r="N5" i="6"/>
  <c r="M5" i="6"/>
  <c r="L5" i="6"/>
  <c r="K5" i="6"/>
  <c r="J5" i="6"/>
  <c r="I5" i="6"/>
  <c r="H5" i="6"/>
  <c r="G5" i="6"/>
  <c r="F5" i="6"/>
  <c r="E5" i="6"/>
  <c r="D5" i="6"/>
  <c r="C5" i="6"/>
  <c r="B7" i="6"/>
  <c r="B6" i="6"/>
  <c r="B5" i="6"/>
  <c r="B10" i="6" l="1"/>
  <c r="B9" i="6"/>
  <c r="B8" i="6"/>
  <c r="R6" i="1"/>
  <c r="R5" i="1"/>
  <c r="R9" i="1"/>
  <c r="Q10" i="1"/>
  <c r="R10" i="1"/>
  <c r="O10" i="1"/>
  <c r="I10" i="1"/>
  <c r="B10" i="1"/>
  <c r="O6" i="1"/>
  <c r="O7" i="1"/>
  <c r="O8" i="1"/>
  <c r="O9" i="1"/>
  <c r="O5" i="1"/>
  <c r="O10" i="5" l="1"/>
  <c r="Q10" i="5" s="1"/>
  <c r="P10" i="5"/>
  <c r="Q5" i="5"/>
  <c r="R9" i="5"/>
  <c r="R5" i="5"/>
  <c r="O9" i="5"/>
  <c r="O8" i="5"/>
  <c r="O7" i="5"/>
  <c r="O6" i="5"/>
  <c r="O5" i="5"/>
  <c r="N10" i="5"/>
  <c r="M10" i="5"/>
  <c r="L10" i="5"/>
  <c r="K10" i="5"/>
  <c r="J10" i="5"/>
  <c r="I10" i="5"/>
  <c r="H10" i="5"/>
  <c r="G10" i="5"/>
  <c r="B10" i="5"/>
  <c r="P9" i="5" l="1"/>
  <c r="P8" i="5"/>
  <c r="P7" i="5"/>
  <c r="P6" i="5"/>
  <c r="P5" i="5"/>
  <c r="N10" i="4" l="1"/>
  <c r="M10" i="4"/>
  <c r="L10" i="4"/>
  <c r="K10" i="4"/>
  <c r="J10" i="4"/>
  <c r="I10" i="4"/>
  <c r="H10" i="4"/>
  <c r="G10" i="4"/>
  <c r="F10" i="4"/>
  <c r="E10" i="4"/>
  <c r="D10" i="4"/>
  <c r="B10" i="4"/>
  <c r="C10" i="4"/>
  <c r="O6" i="4" l="1"/>
  <c r="O7" i="4"/>
  <c r="O8" i="4"/>
  <c r="O9" i="4"/>
  <c r="O5" i="4"/>
  <c r="P9" i="1"/>
  <c r="Q8" i="1"/>
  <c r="Q7" i="1"/>
  <c r="P6" i="1"/>
  <c r="P5" i="1"/>
  <c r="P7" i="1" l="1"/>
  <c r="R7" i="1" s="1"/>
  <c r="Q5" i="1"/>
  <c r="Q6" i="1"/>
  <c r="Q9" i="1"/>
  <c r="P8" i="1"/>
  <c r="R8" i="1" s="1"/>
  <c r="O10" i="4" l="1"/>
  <c r="P9" i="4" l="1"/>
  <c r="P6" i="4" l="1"/>
  <c r="P7" i="4"/>
  <c r="P8" i="4"/>
  <c r="P5" i="4"/>
  <c r="P10" i="4" l="1"/>
  <c r="N11" i="6"/>
  <c r="L11" i="6"/>
  <c r="M11" i="6"/>
  <c r="P10" i="1" l="1"/>
  <c r="Q7" i="5"/>
  <c r="Q8" i="5"/>
  <c r="R7" i="5" l="1"/>
  <c r="Q6" i="5"/>
  <c r="R8" i="5"/>
  <c r="Q9" i="5"/>
  <c r="R6" i="5"/>
  <c r="R10" i="5" l="1"/>
  <c r="Q6" i="4" l="1"/>
  <c r="Q7" i="4"/>
  <c r="Q8" i="4"/>
  <c r="R8" i="4"/>
  <c r="Q9" i="4"/>
  <c r="R9" i="4"/>
  <c r="O9" i="6" l="1"/>
  <c r="Q9" i="6" s="1"/>
  <c r="D11" i="6"/>
  <c r="C11" i="6"/>
  <c r="O6" i="6"/>
  <c r="P6" i="6" s="1"/>
  <c r="R6" i="6" s="1"/>
  <c r="O7" i="6"/>
  <c r="B11" i="6"/>
  <c r="O5" i="6"/>
  <c r="O10" i="6"/>
  <c r="Q10" i="6" s="1"/>
  <c r="K11" i="6"/>
  <c r="J11" i="6"/>
  <c r="I11" i="6"/>
  <c r="R7" i="4"/>
  <c r="R6" i="4"/>
  <c r="P7" i="6" l="1"/>
  <c r="O11" i="6"/>
  <c r="Q11" i="6" s="1"/>
  <c r="Q5" i="6"/>
  <c r="Q6" i="6"/>
  <c r="P5" i="6"/>
  <c r="P10" i="6"/>
  <c r="R10" i="6" s="1"/>
  <c r="P9" i="6"/>
  <c r="R9" i="6" s="1"/>
  <c r="Q7" i="6"/>
  <c r="H11" i="6"/>
  <c r="G11" i="6"/>
  <c r="F11" i="6"/>
  <c r="E11" i="6"/>
  <c r="Q5" i="4"/>
  <c r="N10" i="1"/>
  <c r="M10" i="1"/>
  <c r="L10" i="1"/>
  <c r="K10" i="1"/>
  <c r="J10" i="1"/>
  <c r="H10" i="1"/>
  <c r="G10" i="1"/>
  <c r="F10" i="1"/>
  <c r="E10" i="1"/>
  <c r="D10" i="1"/>
  <c r="C10" i="1"/>
  <c r="R7" i="6" l="1"/>
  <c r="P11" i="6"/>
  <c r="R11" i="6" s="1"/>
  <c r="R10" i="4"/>
  <c r="Q10" i="4"/>
  <c r="R5" i="6"/>
  <c r="R5" i="4" l="1"/>
</calcChain>
</file>

<file path=xl/sharedStrings.xml><?xml version="1.0" encoding="utf-8"?>
<sst xmlns="http://schemas.openxmlformats.org/spreadsheetml/2006/main" count="118" uniqueCount="45">
  <si>
    <t>Activity</t>
  </si>
  <si>
    <t xml:space="preserve">% Spent 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</si>
  <si>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</si>
  <si>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</si>
  <si>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</si>
  <si>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</si>
  <si>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</si>
  <si>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</si>
  <si>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</si>
  <si>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</si>
  <si>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</si>
  <si>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</si>
  <si>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</si>
  <si>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Project Total</t>
  </si>
  <si>
    <t xml:space="preserve">Balance </t>
  </si>
  <si>
    <t>Total Expenses</t>
  </si>
  <si>
    <t>Remark</t>
  </si>
  <si>
    <t xml:space="preserve">% Balance </t>
  </si>
  <si>
    <t>Objective 1.</t>
  </si>
  <si>
    <t>Objective 2.</t>
  </si>
  <si>
    <t>Objective 3.</t>
  </si>
  <si>
    <t xml:space="preserve">Project Salary </t>
  </si>
  <si>
    <t>Program Support</t>
  </si>
  <si>
    <t>Expenditure 2016</t>
  </si>
  <si>
    <t>5-CDIDF Project</t>
  </si>
  <si>
    <t>1617-GETXO Project</t>
  </si>
  <si>
    <t>Budget 2016-2017</t>
  </si>
  <si>
    <r>
      <t xml:space="preserve">Financial Report
KH01-059 Project (Rukh Kiri)
</t>
    </r>
    <r>
      <rPr>
        <b/>
        <sz val="12"/>
        <color theme="1"/>
        <rFont val="Calibri"/>
        <family val="2"/>
        <scheme val="minor"/>
      </rPr>
      <t>Date: January to December 2018</t>
    </r>
  </si>
  <si>
    <t>Budget 2018</t>
  </si>
  <si>
    <t>Expenditure  2018</t>
  </si>
  <si>
    <t xml:space="preserve">Objective 2 </t>
  </si>
  <si>
    <t>Objective 1</t>
  </si>
  <si>
    <t>Increase equitable access of pre and annex schools age children in 15 Increase equitable access of pre and annex schools age children in 15 selected target schools.</t>
  </si>
  <si>
    <t>Improve effective learning and teaching of pre-schools and annex schools in the selected 15 schools.</t>
  </si>
  <si>
    <t>Increase community engagement to promote children’s education</t>
  </si>
  <si>
    <t>Objective 3</t>
  </si>
  <si>
    <t>Project Salary</t>
  </si>
  <si>
    <t>Jul</t>
  </si>
  <si>
    <t>Expenditure  July - December 2018</t>
  </si>
  <si>
    <t>Financial Report
KH01-060 Project (Samlout)
Date: May to December 2018</t>
  </si>
  <si>
    <t>Program Cost + Indirect Salary</t>
  </si>
  <si>
    <t>KH01-060 Project (Samlout)</t>
  </si>
  <si>
    <t>KH01-059 Project (Rukh Kiri)</t>
  </si>
  <si>
    <t>Global Financial Report
Date: Date: January to December 2018</t>
  </si>
  <si>
    <t>Financial Report
Inclusive Education Project
Date: July to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</si>
</sst>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5" fillId="3" borderId="7" xfId="0" applyFont="1" applyFill="1" applyBorder="1" applyAlignment="1" applyProtection="1">
      <alignment horizontal="right" vertical="center"/>
      <protection locked="0"/>
    </xf>
    <xf numFmtId="43" fontId="2" fillId="3" borderId="10" xfId="1" applyFont="1" applyFill="1" applyBorder="1" applyAlignment="1">
      <alignment horizontal="center" vertical="center"/>
    </xf>
    <xf numFmtId="43" fontId="7" fillId="0" borderId="0" xfId="1" applyFont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3" fontId="9" fillId="2" borderId="5" xfId="2" applyNumberFormat="1" applyFont="1" applyFill="1" applyBorder="1" applyAlignment="1">
      <alignment horizontal="left" vertical="center" wrapText="1"/>
    </xf>
    <xf numFmtId="43" fontId="10" fillId="2" borderId="5" xfId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/>
    </xf>
    <xf numFmtId="43" fontId="9" fillId="2" borderId="6" xfId="2" applyNumberFormat="1" applyFont="1" applyFill="1" applyBorder="1" applyAlignment="1">
      <alignment horizontal="left" vertical="center" wrapText="1"/>
    </xf>
    <xf numFmtId="43" fontId="10" fillId="2" borderId="6" xfId="1" applyFont="1" applyFill="1" applyBorder="1" applyAlignment="1">
      <alignment vertical="center"/>
    </xf>
    <xf numFmtId="43" fontId="11" fillId="3" borderId="11" xfId="1" applyFont="1" applyFill="1" applyBorder="1" applyAlignment="1">
      <alignment horizontal="center" vertical="center"/>
    </xf>
    <xf numFmtId="10" fontId="9" fillId="2" borderId="15" xfId="2" applyNumberFormat="1" applyFont="1" applyFill="1" applyBorder="1" applyAlignment="1">
      <alignment horizontal="center" vertical="center"/>
    </xf>
    <xf numFmtId="9" fontId="3" fillId="3" borderId="18" xfId="2" applyFont="1" applyFill="1" applyBorder="1" applyAlignment="1">
      <alignment horizontal="center" vertical="center"/>
    </xf>
    <xf numFmtId="10" fontId="9" fillId="2" borderId="9" xfId="2" applyNumberFormat="1" applyFont="1" applyFill="1" applyBorder="1" applyAlignment="1">
      <alignment horizontal="center" vertical="center"/>
    </xf>
    <xf numFmtId="10" fontId="9" fillId="2" borderId="5" xfId="2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0" fontId="11" fillId="3" borderId="11" xfId="2" applyNumberFormat="1" applyFont="1" applyFill="1" applyBorder="1" applyAlignment="1">
      <alignment horizontal="center" vertical="center"/>
    </xf>
    <xf numFmtId="49" fontId="9" fillId="2" borderId="17" xfId="2" applyNumberFormat="1" applyFont="1" applyFill="1" applyBorder="1" applyAlignment="1">
      <alignment horizontal="left" vertical="center" wrapText="1"/>
    </xf>
    <xf numFmtId="49" fontId="11" fillId="3" borderId="18" xfId="2" applyNumberFormat="1" applyFont="1" applyFill="1" applyBorder="1" applyAlignment="1">
      <alignment horizontal="center" vertical="center"/>
    </xf>
    <xf numFmtId="10" fontId="10" fillId="0" borderId="9" xfId="2" applyNumberFormat="1" applyFont="1" applyBorder="1" applyAlignment="1">
      <alignment vertical="center"/>
    </xf>
    <xf numFmtId="10" fontId="10" fillId="0" borderId="6" xfId="2" applyNumberFormat="1" applyFont="1" applyBorder="1" applyAlignment="1">
      <alignment vertical="center"/>
    </xf>
    <xf numFmtId="0" fontId="0" fillId="0" borderId="0" xfId="0" applyAlignment="1">
      <alignment wrapText="1"/>
    </xf>
    <xf numFmtId="10" fontId="9" fillId="2" borderId="6" xfId="2" applyNumberFormat="1" applyFont="1" applyFill="1" applyBorder="1" applyAlignment="1">
      <alignment horizontal="center" vertical="center"/>
    </xf>
    <xf numFmtId="10" fontId="9" fillId="2" borderId="10" xfId="2" applyNumberFormat="1" applyFont="1" applyFill="1" applyBorder="1" applyAlignment="1">
      <alignment horizontal="center" vertical="center"/>
    </xf>
    <xf numFmtId="49" fontId="9" fillId="2" borderId="17" xfId="2" applyNumberFormat="1" applyFont="1" applyFill="1" applyBorder="1" applyAlignment="1">
      <alignment horizontal="left" wrapText="1"/>
    </xf>
    <xf numFmtId="49" fontId="4" fillId="2" borderId="17" xfId="2" applyNumberFormat="1" applyFont="1" applyFill="1" applyBorder="1" applyAlignment="1">
      <alignment horizontal="left" vertical="top" wrapText="1"/>
    </xf>
    <xf numFmtId="43" fontId="0" fillId="0" borderId="0" xfId="0" applyNumberFormat="1"/>
    <xf numFmtId="164" fontId="0" fillId="0" borderId="0" xfId="0" applyNumberFormat="1"/>
    <xf numFmtId="10" fontId="10" fillId="0" borderId="23" xfId="0" applyNumberFormat="1" applyFont="1" applyBorder="1" applyAlignment="1">
      <alignment vertical="center"/>
    </xf>
    <xf numFmtId="43" fontId="10" fillId="2" borderId="13" xfId="1" applyFont="1" applyFill="1" applyBorder="1" applyAlignment="1">
      <alignment vertical="center"/>
    </xf>
    <xf numFmtId="43" fontId="9" fillId="2" borderId="13" xfId="1" applyFont="1" applyFill="1" applyBorder="1" applyAlignment="1">
      <alignment horizontal="center" vertical="center"/>
    </xf>
    <xf numFmtId="10" fontId="9" fillId="2" borderId="20" xfId="2" applyNumberFormat="1" applyFont="1" applyFill="1" applyBorder="1" applyAlignment="1">
      <alignment horizontal="center" vertical="center"/>
    </xf>
    <xf numFmtId="10" fontId="10" fillId="0" borderId="24" xfId="0" applyNumberFormat="1" applyFont="1" applyBorder="1" applyAlignment="1">
      <alignment vertical="center"/>
    </xf>
    <xf numFmtId="10" fontId="10" fillId="0" borderId="25" xfId="0" applyNumberFormat="1" applyFont="1" applyBorder="1" applyAlignment="1">
      <alignment vertical="center"/>
    </xf>
    <xf numFmtId="17" fontId="2" fillId="3" borderId="10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43" fontId="3" fillId="3" borderId="13" xfId="1" applyFont="1" applyFill="1" applyBorder="1" applyAlignment="1">
      <alignment horizontal="center" vertical="center" wrapText="1"/>
    </xf>
    <xf numFmtId="43" fontId="2" fillId="3" borderId="19" xfId="1" applyFont="1" applyFill="1" applyBorder="1" applyAlignment="1">
      <alignment horizontal="center" vertical="center" wrapText="1"/>
    </xf>
    <xf numFmtId="43" fontId="2" fillId="3" borderId="20" xfId="1" applyFont="1" applyFill="1" applyBorder="1" applyAlignment="1">
      <alignment horizontal="center" vertical="center" wrapText="1"/>
    </xf>
    <xf numFmtId="43" fontId="3" fillId="3" borderId="19" xfId="1" applyFont="1" applyFill="1" applyBorder="1" applyAlignment="1">
      <alignment horizontal="center" vertical="center"/>
    </xf>
    <xf numFmtId="43" fontId="3" fillId="3" borderId="29" xfId="1" applyFont="1" applyFill="1" applyBorder="1" applyAlignment="1">
      <alignment horizontal="center" vertical="center"/>
    </xf>
    <xf numFmtId="43" fontId="3" fillId="3" borderId="30" xfId="1" applyFont="1" applyFill="1" applyBorder="1" applyAlignment="1">
      <alignment horizontal="center" vertical="center"/>
    </xf>
    <xf numFmtId="43" fontId="2" fillId="3" borderId="21" xfId="1" applyFont="1" applyFill="1" applyBorder="1" applyAlignment="1">
      <alignment horizontal="center" vertical="center" wrapText="1"/>
    </xf>
    <xf numFmtId="43" fontId="2" fillId="3" borderId="22" xfId="1" applyFont="1" applyFill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43" fontId="3" fillId="3" borderId="28" xfId="1" applyFont="1" applyFill="1" applyBorder="1" applyAlignment="1">
      <alignment horizontal="center" vertical="center"/>
    </xf>
    <xf numFmtId="43" fontId="4" fillId="3" borderId="26" xfId="1" applyFont="1" applyFill="1" applyBorder="1" applyAlignment="1">
      <alignment horizontal="center" vertical="center"/>
    </xf>
    <xf numFmtId="43" fontId="4" fillId="3" borderId="27" xfId="1" applyFont="1" applyFill="1" applyBorder="1" applyAlignment="1">
      <alignment horizontal="center" vertical="center"/>
    </xf>
    <xf numFmtId="43" fontId="4" fillId="3" borderId="28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6B9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7706455171364452"/>
          <c:w val="0.77529857684331138"/>
          <c:h val="0.61170240992603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Report_SL'!$Q$3</c:f>
              <c:strCache>
                <c:ptCount val="1"/>
                <c:pt idx="0">
                  <c:v> % Spent 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B2-465B-926D-6547E3313E8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Report_SL'!$A$5:$A$9</c:f>
              <c:strCache>
                <c:ptCount val="5"/>
                <c:pt idx="0">
                  <c:v>Objective 1</c:v>
                </c:pt>
                <c:pt idx="1">
                  <c:v>Objective 2 </c:v>
                </c:pt>
                <c:pt idx="2">
                  <c:v>Objective 3</c:v>
                </c:pt>
                <c:pt idx="3">
                  <c:v>Project Salary</c:v>
                </c:pt>
                <c:pt idx="4">
                  <c:v>Program Support</c:v>
                </c:pt>
              </c:strCache>
            </c:strRef>
          </c:cat>
          <c:val>
            <c:numRef>
              <c:f>'Financial Report_SL'!$Q$5:$Q$9</c:f>
              <c:numCache>
                <c:formatCode>0.00%</c:formatCode>
                <c:ptCount val="5"/>
                <c:pt idx="0">
                  <c:v>0.88460030056925165</c:v>
                </c:pt>
                <c:pt idx="1">
                  <c:v>0.72505602685931836</c:v>
                </c:pt>
                <c:pt idx="2">
                  <c:v>0.84272327185918072</c:v>
                </c:pt>
                <c:pt idx="3">
                  <c:v>0.89027188922167333</c:v>
                </c:pt>
                <c:pt idx="4">
                  <c:v>1.1885691557340705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2-465B-926D-6547E3313E85}"/>
            </c:ext>
          </c:extLst>
        </c:ser>
        <c:ser>
          <c:idx val="1"/>
          <c:order val="1"/>
          <c:tx>
            <c:strRef>
              <c:f>'Financial Report_SL'!$R$3</c:f>
              <c:strCache>
                <c:ptCount val="1"/>
                <c:pt idx="0">
                  <c:v> % Balance 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Report_SL'!$A$5:$A$9</c:f>
              <c:strCache>
                <c:ptCount val="5"/>
                <c:pt idx="0">
                  <c:v>Objective 1</c:v>
                </c:pt>
                <c:pt idx="1">
                  <c:v>Objective 2 </c:v>
                </c:pt>
                <c:pt idx="2">
                  <c:v>Objective 3</c:v>
                </c:pt>
                <c:pt idx="3">
                  <c:v>Project Salary</c:v>
                </c:pt>
                <c:pt idx="4">
                  <c:v>Program Support</c:v>
                </c:pt>
              </c:strCache>
            </c:strRef>
          </c:cat>
          <c:val>
            <c:numRef>
              <c:f>'Financial Report_SL'!$R$5:$R$9</c:f>
              <c:numCache>
                <c:formatCode>0.00%</c:formatCode>
                <c:ptCount val="5"/>
                <c:pt idx="0">
                  <c:v>0.11539969943074833</c:v>
                </c:pt>
                <c:pt idx="1">
                  <c:v>0.27494397314068164</c:v>
                </c:pt>
                <c:pt idx="2">
                  <c:v>0.15727672814081931</c:v>
                </c:pt>
                <c:pt idx="3">
                  <c:v>0.10972811077832666</c:v>
                </c:pt>
                <c:pt idx="4">
                  <c:v>-0.18856915573407049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2-465B-926D-6547E331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25176"/>
        <c:axId val="206726352"/>
      </c:barChart>
      <c:catAx>
        <c:axId val="206725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May to December 2018</a:t>
                </a:r>
              </a:p>
            </c:rich>
          </c:tx>
          <c:layout>
            <c:manualLayout>
              <c:xMode val="edge"/>
              <c:yMode val="edge"/>
              <c:x val="0.39816186463603587"/>
              <c:y val="0.862852900327058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6726352"/>
        <c:crosses val="autoZero"/>
        <c:auto val="1"/>
        <c:lblAlgn val="ctr"/>
        <c:lblOffset val="100"/>
        <c:noMultiLvlLbl val="0"/>
      </c:catAx>
      <c:valAx>
        <c:axId val="2067263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06725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15748031496063092" l="0.31496062992126383" r="0.31496062992126383" t="0.35433070866141736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505988616213877E-2"/>
          <c:y val="0.15175948959382685"/>
          <c:w val="0.7881328415695269"/>
          <c:h val="0.68660485324451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 _RKK'!$Q$3</c:f>
              <c:strCache>
                <c:ptCount val="1"/>
                <c:pt idx="0">
                  <c:v> % Spent 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6061781013792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C-4098-AF64-7847090656D8}"/>
                </c:ext>
              </c:extLst>
            </c:dLbl>
            <c:dLbl>
              <c:idx val="2"/>
              <c:layout>
                <c:manualLayout>
                  <c:x val="0"/>
                  <c:y val="1.1957144231327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6C-4098-AF64-7847090656D8}"/>
                </c:ext>
              </c:extLst>
            </c:dLbl>
            <c:dLbl>
              <c:idx val="3"/>
              <c:layout>
                <c:manualLayout>
                  <c:x val="1.2746973873420944E-3"/>
                  <c:y val="-3.6730956445183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6C-4098-AF64-7847090656D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_RKK'!$A$5:$A$9</c:f>
              <c:strCache>
                <c:ptCount val="5"/>
                <c:pt idx="0">
                  <c:v>Objective 1</c:v>
                </c:pt>
                <c:pt idx="1">
                  <c:v>Objective 2 </c:v>
                </c:pt>
                <c:pt idx="2">
                  <c:v>Objective 3</c:v>
                </c:pt>
                <c:pt idx="3">
                  <c:v>Project Salary</c:v>
                </c:pt>
                <c:pt idx="4">
                  <c:v>Program Support</c:v>
                </c:pt>
              </c:strCache>
            </c:strRef>
          </c:cat>
          <c:val>
            <c:numRef>
              <c:f>'Financial Report _RKK'!$Q$5:$Q$9</c:f>
              <c:numCache>
                <c:formatCode>0.00%</c:formatCode>
                <c:ptCount val="5"/>
                <c:pt idx="0">
                  <c:v>0.25955675596173267</c:v>
                </c:pt>
                <c:pt idx="1">
                  <c:v>8.5517443564936985E-2</c:v>
                </c:pt>
                <c:pt idx="2">
                  <c:v>0.23054141470960487</c:v>
                </c:pt>
                <c:pt idx="3">
                  <c:v>0.44957317073170733</c:v>
                </c:pt>
                <c:pt idx="4">
                  <c:v>0.35143184559710494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C-4098-AF64-7847090656D8}"/>
            </c:ext>
          </c:extLst>
        </c:ser>
        <c:ser>
          <c:idx val="1"/>
          <c:order val="1"/>
          <c:tx>
            <c:strRef>
              <c:f>'Financial Report _RKK'!$R$3</c:f>
              <c:strCache>
                <c:ptCount val="1"/>
                <c:pt idx="0">
                  <c:v> % Balance 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C76C-4098-AF64-7847090656D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C76C-4098-AF64-7847090656D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9-C76C-4098-AF64-7847090656D8}"/>
              </c:ext>
            </c:extLst>
          </c:dPt>
          <c:dLbls>
            <c:dLbl>
              <c:idx val="0"/>
              <c:layout>
                <c:manualLayout>
                  <c:x val="1.746472109892893E-3"/>
                  <c:y val="-8.2851726135127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6C-4098-AF64-7847090656D8}"/>
                </c:ext>
              </c:extLst>
            </c:dLbl>
            <c:dLbl>
              <c:idx val="1"/>
              <c:layout>
                <c:manualLayout>
                  <c:x val="2.6670701203618586E-3"/>
                  <c:y val="0.18253335600834311"/>
                </c:manualLayout>
              </c:layout>
              <c:numFmt formatCode="0.00%" sourceLinked="0"/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6C-4098-AF64-7847090656D8}"/>
                </c:ext>
              </c:extLst>
            </c:dLbl>
            <c:dLbl>
              <c:idx val="2"/>
              <c:layout>
                <c:manualLayout>
                  <c:x val="2.7847075700739902E-3"/>
                  <c:y val="0.12628871105151029"/>
                </c:manualLayout>
              </c:layout>
              <c:numFmt formatCode="0.00%" sourceLinked="0"/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6C-4098-AF64-7847090656D8}"/>
                </c:ext>
              </c:extLst>
            </c:dLbl>
            <c:dLbl>
              <c:idx val="4"/>
              <c:layout>
                <c:manualLayout>
                  <c:x val="1.3923163471634072E-3"/>
                  <c:y val="0.1271535640437721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b="1">
                        <a:solidFill>
                          <a:srgbClr val="C00000"/>
                        </a:solidFill>
                      </a:defRPr>
                    </a:pPr>
                    <a:fld id="{11F66E51-1FF7-49A8-80B8-EDED2FDA91EE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rgbClr val="C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0.0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76C-4098-AF64-7847090656D8}"/>
                </c:ext>
              </c:extLst>
            </c:dLbl>
            <c:dLbl>
              <c:idx val="5"/>
              <c:layout>
                <c:manualLayout>
                  <c:x val="1.0478847622142082E-2"/>
                  <c:y val="0.15132650761613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6C-4098-AF64-7847090656D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_RKK'!$A$5:$A$9</c:f>
              <c:strCache>
                <c:ptCount val="5"/>
                <c:pt idx="0">
                  <c:v>Objective 1</c:v>
                </c:pt>
                <c:pt idx="1">
                  <c:v>Objective 2 </c:v>
                </c:pt>
                <c:pt idx="2">
                  <c:v>Objective 3</c:v>
                </c:pt>
                <c:pt idx="3">
                  <c:v>Project Salary</c:v>
                </c:pt>
                <c:pt idx="4">
                  <c:v>Program Support</c:v>
                </c:pt>
              </c:strCache>
            </c:strRef>
          </c:cat>
          <c:val>
            <c:numRef>
              <c:f>'Financial Report _RKK'!$R$5:$R$9</c:f>
              <c:numCache>
                <c:formatCode>0.00%</c:formatCode>
                <c:ptCount val="5"/>
                <c:pt idx="0">
                  <c:v>0.74044324403826722</c:v>
                </c:pt>
                <c:pt idx="1">
                  <c:v>0.91448255643506293</c:v>
                </c:pt>
                <c:pt idx="2">
                  <c:v>0.76945858529039513</c:v>
                </c:pt>
                <c:pt idx="3">
                  <c:v>0.55042682926829267</c:v>
                </c:pt>
                <c:pt idx="4">
                  <c:v>0.64856815440289506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6C-4098-AF64-78470906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91656"/>
        <c:axId val="473892048"/>
      </c:barChart>
      <c:catAx>
        <c:axId val="473891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 i="0" baseline="0"/>
                  <a:t>January to December 2018</a:t>
                </a:r>
              </a:p>
            </c:rich>
          </c:tx>
          <c:layout>
            <c:manualLayout>
              <c:xMode val="edge"/>
              <c:yMode val="edge"/>
              <c:x val="0.38258378289352962"/>
              <c:y val="0.904240455582738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73892048"/>
        <c:crosses val="autoZero"/>
        <c:auto val="1"/>
        <c:lblAlgn val="ctr"/>
        <c:lblOffset val="100"/>
        <c:noMultiLvlLbl val="0"/>
      </c:catAx>
      <c:valAx>
        <c:axId val="473892048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738916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097" l="0.31496062992126406" r="0.31496062992126406" t="0.35433070866141736" header="0" footer="0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22328483773965338"/>
          <c:w val="0.75161629351699843"/>
          <c:h val="0.54143852879317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Report_CDIDF'!$Q$3</c:f>
              <c:strCache>
                <c:ptCount val="1"/>
                <c:pt idx="0">
                  <c:v> % Spent 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92-4840-9BFB-EBA74C6CD5A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Report_CDIDF'!$A$5:$A$9</c:f>
              <c:strCache>
                <c:ptCount val="5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Project Salary </c:v>
                </c:pt>
                <c:pt idx="4">
                  <c:v>Program Support</c:v>
                </c:pt>
              </c:strCache>
            </c:strRef>
          </c:cat>
          <c:val>
            <c:numRef>
              <c:f>'Financial Report_CDIDF'!$Q$5:$Q$9</c:f>
              <c:numCache>
                <c:formatCode>0.00%</c:formatCode>
                <c:ptCount val="5"/>
                <c:pt idx="0">
                  <c:v>0.88155041268813716</c:v>
                </c:pt>
                <c:pt idx="1">
                  <c:v>0.98634060335195539</c:v>
                </c:pt>
                <c:pt idx="2">
                  <c:v>0.75247870182555787</c:v>
                </c:pt>
                <c:pt idx="3">
                  <c:v>0.68698518518518525</c:v>
                </c:pt>
                <c:pt idx="4">
                  <c:v>1.3875097820479378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2-4840-9BFB-EBA74C6CD5A7}"/>
            </c:ext>
          </c:extLst>
        </c:ser>
        <c:ser>
          <c:idx val="1"/>
          <c:order val="1"/>
          <c:tx>
            <c:strRef>
              <c:f>'Financial Report_CDIDF'!$R$3</c:f>
              <c:strCache>
                <c:ptCount val="1"/>
                <c:pt idx="0">
                  <c:v> % Balance 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2"/>
              <c:layout>
                <c:manualLayout>
                  <c:x val="1.1904761904761906E-3"/>
                  <c:y val="-1.336360406350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92-4840-9BFB-EBA74C6CD5A7}"/>
                </c:ext>
              </c:extLst>
            </c:dLbl>
            <c:numFmt formatCode="0.00%" sourceLinked="0"/>
            <c:spPr>
              <a:effectLst>
                <a:outerShdw blurRad="50800" dist="50800" dir="5400000" algn="ctr" rotWithShape="0">
                  <a:schemeClr val="accent6">
                    <a:lumMod val="40000"/>
                    <a:lumOff val="60000"/>
                  </a:schemeClr>
                </a:outerShdw>
              </a:effectLst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Report_CDIDF'!$A$5:$A$9</c:f>
              <c:strCache>
                <c:ptCount val="5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Project Salary </c:v>
                </c:pt>
                <c:pt idx="4">
                  <c:v>Program Support</c:v>
                </c:pt>
              </c:strCache>
            </c:strRef>
          </c:cat>
          <c:val>
            <c:numRef>
              <c:f>'Financial Report_CDIDF'!$R$5:$R$9</c:f>
              <c:numCache>
                <c:formatCode>0.00%</c:formatCode>
                <c:ptCount val="5"/>
                <c:pt idx="0">
                  <c:v>0.11844958731186285</c:v>
                </c:pt>
                <c:pt idx="1">
                  <c:v>1.3659396648044648E-2</c:v>
                </c:pt>
                <c:pt idx="2">
                  <c:v>0.24752129817444213</c:v>
                </c:pt>
                <c:pt idx="3">
                  <c:v>0.31301481481481475</c:v>
                </c:pt>
                <c:pt idx="4">
                  <c:v>-0.3875097820479379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92-4840-9BFB-EBA74C6CD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90872"/>
        <c:axId val="473894400"/>
      </c:barChart>
      <c:catAx>
        <c:axId val="47389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 b="1" i="0" baseline="0"/>
                  <a:t>July to December 2018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37251696662917133"/>
              <c:y val="0.8800042325522096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73894400"/>
        <c:crosses val="autoZero"/>
        <c:auto val="1"/>
        <c:lblAlgn val="ctr"/>
        <c:lblOffset val="100"/>
        <c:noMultiLvlLbl val="0"/>
      </c:catAx>
      <c:valAx>
        <c:axId val="47389440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73890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75469996870023"/>
          <c:y val="0.21351741032370974"/>
          <c:w val="0.14666445748229145"/>
          <c:h val="0.2440638959865116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103" l="0.31496062992126428" r="0.31496062992126428" t="0.35433070866141736" header="0" footer="0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GB" sz="1600" b="1"/>
              <a:t>Global Financial Report</a:t>
            </a:r>
          </a:p>
        </c:rich>
      </c:tx>
      <c:layout>
        <c:manualLayout>
          <c:xMode val="edge"/>
          <c:yMode val="edge"/>
          <c:x val="0.34528627455443195"/>
          <c:y val="2.7874339802081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542178165012606E-2"/>
          <c:y val="0.16926199936626091"/>
          <c:w val="0.87367322821866433"/>
          <c:h val="0.65474284148420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Report_CDIDF'!$Q$3</c:f>
              <c:strCache>
                <c:ptCount val="1"/>
                <c:pt idx="0">
                  <c:v> % Spent 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74-4D2F-B9EC-9DC56BF22C29}"/>
                </c:ext>
              </c:extLst>
            </c:dLbl>
            <c:dLbl>
              <c:idx val="2"/>
              <c:layout>
                <c:manualLayout>
                  <c:x val="0"/>
                  <c:y val="1.0774413059606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74-4D2F-B9EC-9DC56BF22C2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Report_CDIDF'!$A$5:$A$9</c:f>
              <c:strCache>
                <c:ptCount val="5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Project Salary </c:v>
                </c:pt>
                <c:pt idx="4">
                  <c:v>Program Support</c:v>
                </c:pt>
              </c:strCache>
            </c:strRef>
          </c:cat>
          <c:val>
            <c:numRef>
              <c:f>'Financial Report_CDIDF'!$Q$5:$Q$9</c:f>
              <c:numCache>
                <c:formatCode>0.00%</c:formatCode>
                <c:ptCount val="5"/>
                <c:pt idx="0">
                  <c:v>0.88155041268813716</c:v>
                </c:pt>
                <c:pt idx="1">
                  <c:v>0.98634060335195539</c:v>
                </c:pt>
                <c:pt idx="2">
                  <c:v>0.75247870182555787</c:v>
                </c:pt>
                <c:pt idx="3">
                  <c:v>0.68698518518518525</c:v>
                </c:pt>
                <c:pt idx="4">
                  <c:v>1.3875097820479378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74-4D2F-B9EC-9DC56BF22C29}"/>
            </c:ext>
          </c:extLst>
        </c:ser>
        <c:ser>
          <c:idx val="1"/>
          <c:order val="1"/>
          <c:tx>
            <c:strRef>
              <c:f>'Financial Report_CDIDF'!$R$3</c:f>
              <c:strCache>
                <c:ptCount val="1"/>
                <c:pt idx="0">
                  <c:v> % Balance 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2"/>
              <c:layout>
                <c:manualLayout>
                  <c:x val="3.3472803347280333E-3"/>
                  <c:y val="-2.96317568613710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74-4D2F-B9EC-9DC56BF22C29}"/>
                </c:ext>
              </c:extLst>
            </c:dLbl>
            <c:numFmt formatCode="0.00%" sourceLinked="0"/>
            <c:spPr>
              <a:effectLst>
                <a:outerShdw blurRad="50800" dist="50800" dir="5400000" algn="ctr" rotWithShape="0">
                  <a:schemeClr val="accent6">
                    <a:lumMod val="40000"/>
                    <a:lumOff val="60000"/>
                  </a:schemeClr>
                </a:outerShdw>
              </a:effectLst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Report_CDIDF'!$A$5:$A$9</c:f>
              <c:strCache>
                <c:ptCount val="5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Project Salary </c:v>
                </c:pt>
                <c:pt idx="4">
                  <c:v>Program Support</c:v>
                </c:pt>
              </c:strCache>
            </c:strRef>
          </c:cat>
          <c:val>
            <c:numRef>
              <c:f>'Financial Report_CDIDF'!$R$5:$R$9</c:f>
              <c:numCache>
                <c:formatCode>0.00%</c:formatCode>
                <c:ptCount val="5"/>
                <c:pt idx="0">
                  <c:v>0.11844958731186285</c:v>
                </c:pt>
                <c:pt idx="1">
                  <c:v>1.3659396648044648E-2</c:v>
                </c:pt>
                <c:pt idx="2">
                  <c:v>0.24752129817444213</c:v>
                </c:pt>
                <c:pt idx="3">
                  <c:v>0.31301481481481475</c:v>
                </c:pt>
                <c:pt idx="4">
                  <c:v>-0.3875097820479379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74-4D2F-B9EC-9DC56BF22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24784"/>
        <c:axId val="162480552"/>
      </c:barChart>
      <c:catAx>
        <c:axId val="20672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 b="1" i="0" baseline="0"/>
                  <a:t>Date: Date: January to December 2018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33764025167156292"/>
              <c:y val="0.909777440500000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2480552"/>
        <c:crosses val="autoZero"/>
        <c:auto val="1"/>
        <c:lblAlgn val="ctr"/>
        <c:lblOffset val="100"/>
        <c:noMultiLvlLbl val="0"/>
      </c:catAx>
      <c:valAx>
        <c:axId val="1624805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0672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77301314965571"/>
          <c:y val="3.8433264600496286E-2"/>
          <c:w val="0.13076232326926468"/>
          <c:h val="9.8609422012125872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103" l="0.31496062992126428" r="0.31496062992126428" t="0.35433070866141736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194711</xdr:colOff>
      <xdr:row>1</xdr:row>
      <xdr:rowOff>394335</xdr:rowOff>
    </xdr:to>
    <xdr:pic>
      <xdr:nvPicPr>
        <xdr:cNvPr id="4" name="Picture 3" descr="D:\Program Support\KHEN Logo\New Logo 9 July 201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7231" cy="81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182198</xdr:rowOff>
    </xdr:from>
    <xdr:to>
      <xdr:col>17</xdr:col>
      <xdr:colOff>184534</xdr:colOff>
      <xdr:row>29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158288</xdr:colOff>
      <xdr:row>1</xdr:row>
      <xdr:rowOff>371475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10</xdr:row>
      <xdr:rowOff>85726</xdr:rowOff>
    </xdr:from>
    <xdr:to>
      <xdr:col>15</xdr:col>
      <xdr:colOff>254001</xdr:colOff>
      <xdr:row>27</xdr:row>
      <xdr:rowOff>132522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152400</xdr:colOff>
      <xdr:row>1</xdr:row>
      <xdr:rowOff>419100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295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42333</xdr:colOff>
      <xdr:row>11</xdr:row>
      <xdr:rowOff>21167</xdr:rowOff>
    </xdr:from>
    <xdr:to>
      <xdr:col>17</xdr:col>
      <xdr:colOff>508000</xdr:colOff>
      <xdr:row>30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1</xdr:row>
      <xdr:rowOff>481011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119062</xdr:colOff>
      <xdr:row>12</xdr:row>
      <xdr:rowOff>0</xdr:rowOff>
    </xdr:from>
    <xdr:to>
      <xdr:col>17</xdr:col>
      <xdr:colOff>595313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showGridLines="0" topLeftCell="A4" zoomScaleNormal="100" workbookViewId="0">
      <selection activeCell="S17" sqref="S17"/>
    </sheetView>
  </sheetViews>
  <sheetFormatPr defaultRowHeight="14.4" x14ac:dyDescent="0.3"/>
  <cols>
    <col min="1" max="1" width="16.33203125" customWidth="1"/>
    <col min="2" max="2" width="13.6640625" customWidth="1"/>
    <col min="3" max="6" width="8.44140625" customWidth="1"/>
    <col min="7" max="14" width="10.109375" bestFit="1" customWidth="1"/>
    <col min="15" max="15" width="12.33203125" customWidth="1"/>
    <col min="16" max="16" width="13.33203125" customWidth="1"/>
    <col min="17" max="17" width="8.33203125" bestFit="1" customWidth="1"/>
    <col min="18" max="18" width="9.88671875" bestFit="1" customWidth="1"/>
    <col min="19" max="19" width="47.109375" customWidth="1"/>
    <col min="20" max="20" width="4.44140625" customWidth="1"/>
    <col min="23" max="23" width="93.33203125" customWidth="1"/>
  </cols>
  <sheetData>
    <row r="1" spans="1:23" ht="33" customHeight="1" x14ac:dyDescent="0.3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"/>
    </row>
    <row r="2" spans="1:23" ht="43.2" customHeight="1" thickBot="1" x14ac:dyDescent="0.3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5"/>
    </row>
    <row r="3" spans="1:23" x14ac:dyDescent="0.3">
      <c r="A3" s="36" t="s">
        <v>0</v>
      </c>
      <c r="B3" s="42" t="s">
        <v>28</v>
      </c>
      <c r="C3" s="48" t="s">
        <v>29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44" t="s">
        <v>15</v>
      </c>
      <c r="P3" s="42" t="s">
        <v>14</v>
      </c>
      <c r="Q3" s="46" t="s">
        <v>1</v>
      </c>
      <c r="R3" s="42" t="s">
        <v>17</v>
      </c>
      <c r="S3" s="38" t="s">
        <v>16</v>
      </c>
    </row>
    <row r="4" spans="1:23" ht="15" thickBot="1" x14ac:dyDescent="0.35">
      <c r="A4" s="37"/>
      <c r="B4" s="4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5"/>
      <c r="P4" s="43"/>
      <c r="Q4" s="47"/>
      <c r="R4" s="43"/>
      <c r="S4" s="39"/>
    </row>
    <row r="5" spans="1:23" ht="41.4" x14ac:dyDescent="0.3">
      <c r="A5" s="1" t="s">
        <v>31</v>
      </c>
      <c r="B5" s="6">
        <v>120216.33333333334</v>
      </c>
      <c r="C5" s="6"/>
      <c r="D5" s="6"/>
      <c r="E5" s="6"/>
      <c r="F5" s="6"/>
      <c r="G5" s="7">
        <v>14781.605599999999</v>
      </c>
      <c r="H5" s="7">
        <v>21082.140000000003</v>
      </c>
      <c r="I5" s="7">
        <v>13908.15</v>
      </c>
      <c r="J5" s="7">
        <v>7073.9800000000005</v>
      </c>
      <c r="K5" s="7">
        <v>7782.2599999999993</v>
      </c>
      <c r="L5" s="7">
        <v>18207.120000000014</v>
      </c>
      <c r="M5" s="7">
        <v>13877.078999999992</v>
      </c>
      <c r="N5" s="7">
        <v>9631.0700000000015</v>
      </c>
      <c r="O5" s="7">
        <f>SUM(G5:N5)</f>
        <v>106343.40460000002</v>
      </c>
      <c r="P5" s="8">
        <f>B5-O5</f>
        <v>13872.92873333332</v>
      </c>
      <c r="Q5" s="12">
        <f t="shared" ref="Q5:Q10" si="0">O5/B5</f>
        <v>0.88460030056925165</v>
      </c>
      <c r="R5" s="20">
        <f>P5/B5</f>
        <v>0.11539969943074833</v>
      </c>
      <c r="S5" s="18" t="s">
        <v>32</v>
      </c>
      <c r="W5" s="22"/>
    </row>
    <row r="6" spans="1:23" ht="27.6" x14ac:dyDescent="0.3">
      <c r="A6" s="1" t="s">
        <v>30</v>
      </c>
      <c r="B6" s="6">
        <v>33359</v>
      </c>
      <c r="C6" s="6"/>
      <c r="D6" s="6"/>
      <c r="E6" s="6"/>
      <c r="F6" s="6"/>
      <c r="G6" s="7">
        <v>395.59</v>
      </c>
      <c r="H6" s="7">
        <v>874.30000000000018</v>
      </c>
      <c r="I6" s="7">
        <v>623.73</v>
      </c>
      <c r="J6" s="7">
        <v>653.32000000000016</v>
      </c>
      <c r="K6" s="7">
        <v>10877.41</v>
      </c>
      <c r="L6" s="7">
        <v>1290.43</v>
      </c>
      <c r="M6" s="7">
        <v>5761.884</v>
      </c>
      <c r="N6" s="7">
        <v>3710.4799999999977</v>
      </c>
      <c r="O6" s="7">
        <f>SUM(G6:N6)</f>
        <v>24187.144</v>
      </c>
      <c r="P6" s="8">
        <f>B6-O6</f>
        <v>9171.8559999999998</v>
      </c>
      <c r="Q6" s="12">
        <f t="shared" si="0"/>
        <v>0.72505602685931836</v>
      </c>
      <c r="R6" s="21">
        <f>P6/B6</f>
        <v>0.27494397314068164</v>
      </c>
      <c r="S6" s="18" t="s">
        <v>33</v>
      </c>
    </row>
    <row r="7" spans="1:23" ht="27.6" x14ac:dyDescent="0.3">
      <c r="A7" s="1" t="s">
        <v>35</v>
      </c>
      <c r="B7" s="6">
        <v>8692</v>
      </c>
      <c r="C7" s="6"/>
      <c r="D7" s="6"/>
      <c r="E7" s="6"/>
      <c r="F7" s="6"/>
      <c r="G7" s="7">
        <v>503.11767900000007</v>
      </c>
      <c r="H7" s="7">
        <v>669.27000000000021</v>
      </c>
      <c r="I7" s="7">
        <v>304.54000000000002</v>
      </c>
      <c r="J7" s="7">
        <v>1139.8999999999999</v>
      </c>
      <c r="K7" s="7">
        <v>708.31</v>
      </c>
      <c r="L7" s="7">
        <v>172.90999999999994</v>
      </c>
      <c r="M7" s="7">
        <v>1632.523000000001</v>
      </c>
      <c r="N7" s="7">
        <v>2194.3799999999983</v>
      </c>
      <c r="O7" s="7">
        <f>SUM(G7:N7)</f>
        <v>7324.9506789999987</v>
      </c>
      <c r="P7" s="8">
        <f>B7-O7</f>
        <v>1367.0493210000013</v>
      </c>
      <c r="Q7" s="12">
        <f t="shared" si="0"/>
        <v>0.84272327185918072</v>
      </c>
      <c r="R7" s="21">
        <f>P7/B7</f>
        <v>0.15727672814081931</v>
      </c>
      <c r="S7" s="18" t="s">
        <v>34</v>
      </c>
    </row>
    <row r="8" spans="1:23" x14ac:dyDescent="0.3">
      <c r="A8" s="1" t="s">
        <v>36</v>
      </c>
      <c r="B8" s="6">
        <v>25709</v>
      </c>
      <c r="C8" s="6"/>
      <c r="D8" s="6"/>
      <c r="E8" s="6"/>
      <c r="F8" s="6"/>
      <c r="G8" s="7">
        <v>4764</v>
      </c>
      <c r="H8" s="7">
        <v>2482</v>
      </c>
      <c r="I8" s="7">
        <v>2482</v>
      </c>
      <c r="J8" s="7">
        <v>2632.0000000000005</v>
      </c>
      <c r="K8" s="7">
        <v>2632</v>
      </c>
      <c r="L8" s="7">
        <v>1316</v>
      </c>
      <c r="M8" s="7">
        <v>3948</v>
      </c>
      <c r="N8" s="7">
        <v>2632</v>
      </c>
      <c r="O8" s="7">
        <f>SUM(G8:N8)</f>
        <v>22888</v>
      </c>
      <c r="P8" s="8">
        <f>B8-O8</f>
        <v>2821</v>
      </c>
      <c r="Q8" s="12">
        <f t="shared" si="0"/>
        <v>0.89027188922167333</v>
      </c>
      <c r="R8" s="21">
        <f>P8/B8</f>
        <v>0.10972811077832666</v>
      </c>
      <c r="S8" s="18" t="s">
        <v>36</v>
      </c>
    </row>
    <row r="9" spans="1:23" ht="15" thickBot="1" x14ac:dyDescent="0.35">
      <c r="A9" s="1" t="s">
        <v>22</v>
      </c>
      <c r="B9" s="6">
        <v>6390.166666666667</v>
      </c>
      <c r="C9" s="6"/>
      <c r="D9" s="6"/>
      <c r="E9" s="6"/>
      <c r="F9" s="6"/>
      <c r="G9" s="7">
        <v>1256.9699999999998</v>
      </c>
      <c r="H9" s="7">
        <v>878.57000000000028</v>
      </c>
      <c r="I9" s="7">
        <v>713.98000000000013</v>
      </c>
      <c r="J9" s="7">
        <v>832.46999999999991</v>
      </c>
      <c r="K9" s="7">
        <v>1061.1100000000001</v>
      </c>
      <c r="L9" s="7">
        <v>535.63999999999987</v>
      </c>
      <c r="M9" s="7">
        <v>744.745</v>
      </c>
      <c r="N9" s="7">
        <v>1571.6700000000003</v>
      </c>
      <c r="O9" s="7">
        <f>SUM(G9:N9)</f>
        <v>7595.1549999999997</v>
      </c>
      <c r="P9" s="8">
        <f>B9-O9</f>
        <v>-1204.9883333333328</v>
      </c>
      <c r="Q9" s="12">
        <f t="shared" si="0"/>
        <v>1.1885691557340705</v>
      </c>
      <c r="R9" s="21">
        <f>P9/B9</f>
        <v>-0.18856915573407049</v>
      </c>
      <c r="S9" s="18" t="s">
        <v>40</v>
      </c>
    </row>
    <row r="10" spans="1:23" ht="15" thickBot="1" x14ac:dyDescent="0.35">
      <c r="A10" s="2" t="s">
        <v>13</v>
      </c>
      <c r="B10" s="11">
        <f>SUM(B5:B9)</f>
        <v>194366.5</v>
      </c>
      <c r="C10" s="11"/>
      <c r="D10" s="11"/>
      <c r="E10" s="11"/>
      <c r="F10" s="11"/>
      <c r="G10" s="11">
        <f t="shared" ref="G10:P10" si="1">SUM(G5:G9)</f>
        <v>21701.283279000003</v>
      </c>
      <c r="H10" s="11">
        <f t="shared" si="1"/>
        <v>25986.280000000002</v>
      </c>
      <c r="I10" s="11">
        <f t="shared" si="1"/>
        <v>18032.399999999998</v>
      </c>
      <c r="J10" s="11">
        <f t="shared" si="1"/>
        <v>12331.67</v>
      </c>
      <c r="K10" s="11">
        <f t="shared" si="1"/>
        <v>23061.09</v>
      </c>
      <c r="L10" s="11">
        <f t="shared" si="1"/>
        <v>21522.100000000013</v>
      </c>
      <c r="M10" s="11">
        <f t="shared" si="1"/>
        <v>25964.230999999992</v>
      </c>
      <c r="N10" s="11">
        <f t="shared" si="1"/>
        <v>19739.599999999999</v>
      </c>
      <c r="O10" s="11">
        <f t="shared" si="1"/>
        <v>168338.65427900001</v>
      </c>
      <c r="P10" s="11">
        <f t="shared" si="1"/>
        <v>26027.845720999991</v>
      </c>
      <c r="Q10" s="11">
        <f t="shared" si="0"/>
        <v>0.8660888284709557</v>
      </c>
      <c r="R10" s="11">
        <f t="shared" ref="R10" si="2">SUM(R5:R9)</f>
        <v>0.46877935575650542</v>
      </c>
      <c r="S10" s="19"/>
    </row>
  </sheetData>
  <mergeCells count="9">
    <mergeCell ref="A3:A4"/>
    <mergeCell ref="S3:S4"/>
    <mergeCell ref="B1:Q2"/>
    <mergeCell ref="B3:B4"/>
    <mergeCell ref="O3:O4"/>
    <mergeCell ref="P3:P4"/>
    <mergeCell ref="Q3:Q4"/>
    <mergeCell ref="R3:R4"/>
    <mergeCell ref="C3:N3"/>
  </mergeCells>
  <phoneticPr fontId="12" type="noConversion"/>
  <printOptions horizontalCentered="1" verticalCentered="1"/>
  <pageMargins left="0.23622047244094491" right="0.15748031496062992" top="0.15748031496062992" bottom="0.15748031496062992" header="0" footer="0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showGridLines="0" zoomScale="69" zoomScaleNormal="69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14" sqref="Q14:Q15"/>
    </sheetView>
  </sheetViews>
  <sheetFormatPr defaultRowHeight="14.4" x14ac:dyDescent="0.3"/>
  <cols>
    <col min="1" max="1" width="16.5546875" customWidth="1"/>
    <col min="2" max="2" width="15.44140625" customWidth="1"/>
    <col min="3" max="3" width="12.5546875" customWidth="1"/>
    <col min="4" max="4" width="13.109375" customWidth="1"/>
    <col min="5" max="5" width="14" customWidth="1"/>
    <col min="6" max="6" width="12.6640625" customWidth="1"/>
    <col min="7" max="7" width="13.88671875" customWidth="1"/>
    <col min="8" max="8" width="12.6640625" customWidth="1"/>
    <col min="9" max="10" width="12.88671875" customWidth="1"/>
    <col min="11" max="11" width="13.33203125" customWidth="1"/>
    <col min="12" max="12" width="13.109375" customWidth="1"/>
    <col min="13" max="14" width="12.88671875" customWidth="1"/>
    <col min="15" max="15" width="12.5546875" customWidth="1"/>
    <col min="16" max="16" width="14.33203125" customWidth="1"/>
    <col min="17" max="18" width="10.88671875" customWidth="1"/>
    <col min="19" max="19" width="44.88671875" customWidth="1"/>
    <col min="20" max="20" width="1.5546875" customWidth="1"/>
  </cols>
  <sheetData>
    <row r="1" spans="1:19" ht="41.25" customHeight="1" x14ac:dyDescent="0.3">
      <c r="B1" s="40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"/>
    </row>
    <row r="2" spans="1:19" ht="41.25" customHeight="1" thickBot="1" x14ac:dyDescent="0.3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5"/>
    </row>
    <row r="3" spans="1:19" ht="21" customHeight="1" x14ac:dyDescent="0.3">
      <c r="A3" s="36" t="s">
        <v>0</v>
      </c>
      <c r="B3" s="42" t="s">
        <v>28</v>
      </c>
      <c r="C3" s="53" t="s">
        <v>29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4" t="s">
        <v>15</v>
      </c>
      <c r="P3" s="42" t="s">
        <v>14</v>
      </c>
      <c r="Q3" s="46" t="s">
        <v>1</v>
      </c>
      <c r="R3" s="42" t="s">
        <v>17</v>
      </c>
      <c r="S3" s="51" t="s">
        <v>16</v>
      </c>
    </row>
    <row r="4" spans="1:19" ht="21" customHeight="1" thickBot="1" x14ac:dyDescent="0.35">
      <c r="A4" s="37"/>
      <c r="B4" s="4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45"/>
      <c r="P4" s="43"/>
      <c r="Q4" s="47"/>
      <c r="R4" s="43"/>
      <c r="S4" s="52"/>
    </row>
    <row r="5" spans="1:19" ht="55.2" x14ac:dyDescent="0.3">
      <c r="A5" s="1" t="s">
        <v>31</v>
      </c>
      <c r="B5" s="6">
        <v>149579</v>
      </c>
      <c r="C5" s="7">
        <v>685.97</v>
      </c>
      <c r="D5" s="7">
        <v>1047.05</v>
      </c>
      <c r="E5" s="7">
        <v>4075.3999999999996</v>
      </c>
      <c r="F5" s="7">
        <v>21764.550000000003</v>
      </c>
      <c r="G5" s="7">
        <v>20472.71</v>
      </c>
      <c r="H5" s="7">
        <v>23871.800000000014</v>
      </c>
      <c r="I5" s="7">
        <v>8279.01</v>
      </c>
      <c r="J5" s="7">
        <v>6673.4299999999994</v>
      </c>
      <c r="K5" s="7">
        <v>18429.400000000001</v>
      </c>
      <c r="L5" s="7">
        <v>13120.949999999984</v>
      </c>
      <c r="M5" s="7">
        <v>24865.210000000003</v>
      </c>
      <c r="N5" s="7">
        <v>10093.289999999997</v>
      </c>
      <c r="O5" s="7">
        <f>SUM(H5:J5)</f>
        <v>38824.240000000013</v>
      </c>
      <c r="P5" s="8">
        <f t="shared" ref="P5:P9" si="0">B5-O5</f>
        <v>110754.75999999998</v>
      </c>
      <c r="Q5" s="12">
        <f t="shared" ref="Q5:Q10" si="1">O5/B5</f>
        <v>0.25955675596173267</v>
      </c>
      <c r="R5" s="15">
        <f t="shared" ref="R5:R10" si="2">P5/B5</f>
        <v>0.74044324403826722</v>
      </c>
      <c r="S5" s="18" t="s">
        <v>32</v>
      </c>
    </row>
    <row r="6" spans="1:19" ht="27.6" x14ac:dyDescent="0.3">
      <c r="A6" s="1" t="s">
        <v>30</v>
      </c>
      <c r="B6" s="6">
        <v>23877</v>
      </c>
      <c r="C6" s="7">
        <v>755.71000000000015</v>
      </c>
      <c r="D6" s="7">
        <v>390.36999999999995</v>
      </c>
      <c r="E6" s="7">
        <v>1749.28</v>
      </c>
      <c r="F6" s="7">
        <v>449.04</v>
      </c>
      <c r="G6" s="7">
        <v>540.54999999999995</v>
      </c>
      <c r="H6" s="7">
        <v>668.88000000000011</v>
      </c>
      <c r="I6" s="7">
        <v>522</v>
      </c>
      <c r="J6" s="7">
        <v>851.02000000000032</v>
      </c>
      <c r="K6" s="7">
        <v>200.01000000000002</v>
      </c>
      <c r="L6" s="7">
        <v>22.18</v>
      </c>
      <c r="M6" s="7">
        <v>840.43000000000006</v>
      </c>
      <c r="N6" s="7">
        <v>1777.6100000000004</v>
      </c>
      <c r="O6" s="7">
        <f t="shared" ref="O6:O9" si="3">SUM(H6:J6)</f>
        <v>2041.9000000000005</v>
      </c>
      <c r="P6" s="8">
        <f t="shared" si="0"/>
        <v>21835.1</v>
      </c>
      <c r="Q6" s="12">
        <f t="shared" si="1"/>
        <v>8.5517443564936985E-2</v>
      </c>
      <c r="R6" s="15">
        <f t="shared" si="2"/>
        <v>0.91448255643506293</v>
      </c>
      <c r="S6" s="18" t="s">
        <v>33</v>
      </c>
    </row>
    <row r="7" spans="1:19" ht="27.6" x14ac:dyDescent="0.3">
      <c r="A7" s="1" t="s">
        <v>35</v>
      </c>
      <c r="B7" s="6">
        <v>18962.666666666664</v>
      </c>
      <c r="C7" s="7">
        <v>248.11</v>
      </c>
      <c r="D7" s="7">
        <v>2216.9899999999998</v>
      </c>
      <c r="E7" s="7">
        <v>829.85</v>
      </c>
      <c r="F7" s="7">
        <v>593.33000000000004</v>
      </c>
      <c r="G7" s="7">
        <v>1058.76</v>
      </c>
      <c r="H7" s="7">
        <v>3306.6</v>
      </c>
      <c r="I7" s="7">
        <v>451.46000000000004</v>
      </c>
      <c r="J7" s="7">
        <v>613.62</v>
      </c>
      <c r="K7" s="7">
        <v>1761.07</v>
      </c>
      <c r="L7" s="7">
        <v>703.7099999999997</v>
      </c>
      <c r="M7" s="7">
        <v>435.33999999999975</v>
      </c>
      <c r="N7" s="7">
        <v>1811.0000000000005</v>
      </c>
      <c r="O7" s="7">
        <f t="shared" si="3"/>
        <v>4371.68</v>
      </c>
      <c r="P7" s="8">
        <f t="shared" si="0"/>
        <v>14590.986666666664</v>
      </c>
      <c r="Q7" s="12">
        <f t="shared" si="1"/>
        <v>0.23054141470960487</v>
      </c>
      <c r="R7" s="15">
        <f t="shared" si="2"/>
        <v>0.76945858529039513</v>
      </c>
      <c r="S7" s="18" t="s">
        <v>34</v>
      </c>
    </row>
    <row r="8" spans="1:19" x14ac:dyDescent="0.3">
      <c r="A8" s="1" t="s">
        <v>36</v>
      </c>
      <c r="B8" s="6">
        <v>16400</v>
      </c>
      <c r="C8" s="7">
        <v>2460</v>
      </c>
      <c r="D8" s="7">
        <v>2460</v>
      </c>
      <c r="E8" s="7">
        <v>2460</v>
      </c>
      <c r="F8" s="7">
        <v>2460</v>
      </c>
      <c r="G8" s="7">
        <v>2460</v>
      </c>
      <c r="H8" s="7">
        <v>2460</v>
      </c>
      <c r="I8" s="7">
        <v>2453</v>
      </c>
      <c r="J8" s="7">
        <v>2460</v>
      </c>
      <c r="K8" s="7">
        <v>2460</v>
      </c>
      <c r="L8" s="7">
        <v>1230</v>
      </c>
      <c r="M8" s="7">
        <v>3690</v>
      </c>
      <c r="N8" s="7">
        <v>2460</v>
      </c>
      <c r="O8" s="7">
        <f t="shared" si="3"/>
        <v>7373</v>
      </c>
      <c r="P8" s="8">
        <f t="shared" si="0"/>
        <v>9027</v>
      </c>
      <c r="Q8" s="12">
        <f t="shared" si="1"/>
        <v>0.44957317073170733</v>
      </c>
      <c r="R8" s="15">
        <f t="shared" si="2"/>
        <v>0.55042682926829267</v>
      </c>
      <c r="S8" s="18" t="s">
        <v>36</v>
      </c>
    </row>
    <row r="9" spans="1:19" ht="15" thickBot="1" x14ac:dyDescent="0.35">
      <c r="A9" s="1" t="s">
        <v>22</v>
      </c>
      <c r="B9" s="6">
        <v>8290</v>
      </c>
      <c r="C9" s="7">
        <v>1346.9500000000003</v>
      </c>
      <c r="D9" s="7">
        <v>1569.4899999999998</v>
      </c>
      <c r="E9" s="7">
        <v>1283.06</v>
      </c>
      <c r="F9" s="7">
        <v>914.23</v>
      </c>
      <c r="G9" s="7">
        <v>818.63</v>
      </c>
      <c r="H9" s="7">
        <v>1018.04</v>
      </c>
      <c r="I9" s="7">
        <v>1048.9000000000001</v>
      </c>
      <c r="J9" s="7">
        <v>846.43</v>
      </c>
      <c r="K9" s="7">
        <v>989.72</v>
      </c>
      <c r="L9" s="7">
        <v>421.95000000000005</v>
      </c>
      <c r="M9" s="7">
        <v>929.53</v>
      </c>
      <c r="N9" s="7">
        <v>836.43000000000006</v>
      </c>
      <c r="O9" s="7">
        <f t="shared" si="3"/>
        <v>2913.37</v>
      </c>
      <c r="P9" s="8">
        <f t="shared" si="0"/>
        <v>5376.63</v>
      </c>
      <c r="Q9" s="12">
        <f t="shared" si="1"/>
        <v>0.35143184559710494</v>
      </c>
      <c r="R9" s="15">
        <f t="shared" si="2"/>
        <v>0.64856815440289506</v>
      </c>
      <c r="S9" s="18" t="s">
        <v>40</v>
      </c>
    </row>
    <row r="10" spans="1:19" ht="21" customHeight="1" thickBot="1" x14ac:dyDescent="0.35">
      <c r="A10" s="2" t="s">
        <v>13</v>
      </c>
      <c r="B10" s="11">
        <f>SUM(B5:B9)</f>
        <v>217108.66666666666</v>
      </c>
      <c r="C10" s="11">
        <f>SUM(C5:C9)</f>
        <v>5496.7400000000016</v>
      </c>
      <c r="D10" s="11">
        <f t="shared" ref="D10:N10" si="4">SUM(D5:D9)</f>
        <v>7683.9</v>
      </c>
      <c r="E10" s="11">
        <f t="shared" si="4"/>
        <v>10397.589999999998</v>
      </c>
      <c r="F10" s="11">
        <f t="shared" si="4"/>
        <v>26181.150000000005</v>
      </c>
      <c r="G10" s="11">
        <f t="shared" si="4"/>
        <v>25350.649999999998</v>
      </c>
      <c r="H10" s="11">
        <f t="shared" si="4"/>
        <v>31325.320000000014</v>
      </c>
      <c r="I10" s="11">
        <f t="shared" si="4"/>
        <v>12754.37</v>
      </c>
      <c r="J10" s="11">
        <f t="shared" si="4"/>
        <v>11444.5</v>
      </c>
      <c r="K10" s="11">
        <f t="shared" si="4"/>
        <v>23840.2</v>
      </c>
      <c r="L10" s="11">
        <f t="shared" si="4"/>
        <v>15498.789999999985</v>
      </c>
      <c r="M10" s="11">
        <f t="shared" si="4"/>
        <v>30760.510000000002</v>
      </c>
      <c r="N10" s="11">
        <f t="shared" si="4"/>
        <v>16978.329999999998</v>
      </c>
      <c r="O10" s="11">
        <f>SUM(O5:O9)</f>
        <v>55524.190000000017</v>
      </c>
      <c r="P10" s="11">
        <f>SUM(P5:P9)</f>
        <v>161584.47666666665</v>
      </c>
      <c r="Q10" s="16">
        <f t="shared" si="1"/>
        <v>0.25574377500667878</v>
      </c>
      <c r="R10" s="17">
        <f t="shared" si="2"/>
        <v>0.74425622499332134</v>
      </c>
      <c r="S10" s="19"/>
    </row>
  </sheetData>
  <mergeCells count="9">
    <mergeCell ref="A3:A4"/>
    <mergeCell ref="S3:S4"/>
    <mergeCell ref="B1:Q2"/>
    <mergeCell ref="B3:B4"/>
    <mergeCell ref="C3:N3"/>
    <mergeCell ref="O3:O4"/>
    <mergeCell ref="P3:P4"/>
    <mergeCell ref="Q3:Q4"/>
    <mergeCell ref="R3:R4"/>
  </mergeCells>
  <phoneticPr fontId="12" type="noConversion"/>
  <pageMargins left="0.18" right="0.12" top="0.34" bottom="0.15748031496062992" header="0" footer="0"/>
  <pageSetup paperSize="9"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topLeftCell="A4" zoomScale="97" zoomScaleNormal="90" workbookViewId="0">
      <selection activeCell="Y19" sqref="X18:Y19"/>
    </sheetView>
  </sheetViews>
  <sheetFormatPr defaultRowHeight="14.4" x14ac:dyDescent="0.3"/>
  <cols>
    <col min="1" max="1" width="17.109375" customWidth="1"/>
    <col min="2" max="2" width="12.33203125" bestFit="1" customWidth="1"/>
    <col min="3" max="6" width="4.6640625" bestFit="1" customWidth="1"/>
    <col min="7" max="7" width="4.88671875" bestFit="1" customWidth="1"/>
    <col min="8" max="8" width="4.6640625" bestFit="1" customWidth="1"/>
    <col min="9" max="11" width="9.109375" bestFit="1" customWidth="1"/>
    <col min="12" max="12" width="9.33203125" customWidth="1"/>
    <col min="13" max="14" width="9.109375" bestFit="1" customWidth="1"/>
    <col min="15" max="15" width="13.109375" customWidth="1"/>
    <col min="16" max="16" width="9.88671875" customWidth="1"/>
    <col min="17" max="17" width="9.44140625" customWidth="1"/>
    <col min="18" max="18" width="9" customWidth="1"/>
    <col min="19" max="19" width="24.44140625" hidden="1" customWidth="1"/>
    <col min="20" max="20" width="1.5546875" customWidth="1"/>
  </cols>
  <sheetData>
    <row r="1" spans="1:19" ht="41.25" customHeight="1" x14ac:dyDescent="0.3">
      <c r="B1" s="54" t="s">
        <v>44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ht="41.25" customHeight="1" thickBot="1" x14ac:dyDescent="0.3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9" ht="18" customHeight="1" x14ac:dyDescent="0.3">
      <c r="A3" s="36" t="s">
        <v>0</v>
      </c>
      <c r="B3" s="42" t="s">
        <v>28</v>
      </c>
      <c r="C3" s="56" t="s">
        <v>38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44" t="s">
        <v>15</v>
      </c>
      <c r="P3" s="42" t="s">
        <v>14</v>
      </c>
      <c r="Q3" s="42" t="s">
        <v>1</v>
      </c>
      <c r="R3" s="42" t="s">
        <v>17</v>
      </c>
      <c r="S3" s="38" t="s">
        <v>16</v>
      </c>
    </row>
    <row r="4" spans="1:19" ht="21" customHeight="1" thickBot="1" x14ac:dyDescent="0.35">
      <c r="A4" s="37"/>
      <c r="B4" s="43"/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37</v>
      </c>
      <c r="J4" s="35" t="s">
        <v>8</v>
      </c>
      <c r="K4" s="35" t="s">
        <v>9</v>
      </c>
      <c r="L4" s="35" t="s">
        <v>10</v>
      </c>
      <c r="M4" s="35" t="s">
        <v>11</v>
      </c>
      <c r="N4" s="35" t="s">
        <v>12</v>
      </c>
      <c r="O4" s="45"/>
      <c r="P4" s="43"/>
      <c r="Q4" s="43"/>
      <c r="R4" s="43"/>
      <c r="S4" s="39"/>
    </row>
    <row r="5" spans="1:19" x14ac:dyDescent="0.3">
      <c r="A5" s="1" t="s">
        <v>18</v>
      </c>
      <c r="B5" s="6">
        <v>6179</v>
      </c>
      <c r="C5" s="7"/>
      <c r="D5" s="7"/>
      <c r="E5" s="7"/>
      <c r="F5" s="7"/>
      <c r="G5" s="7"/>
      <c r="H5" s="7"/>
      <c r="I5" s="7">
        <v>18.5</v>
      </c>
      <c r="J5" s="7">
        <v>444.66999999999996</v>
      </c>
      <c r="K5" s="7">
        <v>2159.2899999999991</v>
      </c>
      <c r="L5" s="7">
        <v>230.8599999999997</v>
      </c>
      <c r="M5" s="7">
        <v>1897.4800000000009</v>
      </c>
      <c r="N5" s="7">
        <v>696.30000000000018</v>
      </c>
      <c r="O5" s="7">
        <f>SUM(C5:N5)</f>
        <v>5447.0999999999995</v>
      </c>
      <c r="P5" s="8">
        <f t="shared" ref="P5:P9" si="0">B5-O5</f>
        <v>731.90000000000055</v>
      </c>
      <c r="Q5" s="12">
        <f t="shared" ref="Q5:Q9" si="1">O5/B5</f>
        <v>0.88155041268813716</v>
      </c>
      <c r="R5" s="14">
        <f>P5/B5</f>
        <v>0.11844958731186285</v>
      </c>
      <c r="S5" s="25"/>
    </row>
    <row r="6" spans="1:19" x14ac:dyDescent="0.3">
      <c r="A6" s="1" t="s">
        <v>19</v>
      </c>
      <c r="B6" s="6">
        <v>4475</v>
      </c>
      <c r="C6" s="7"/>
      <c r="D6" s="7"/>
      <c r="E6" s="7"/>
      <c r="F6" s="7"/>
      <c r="G6" s="7"/>
      <c r="H6" s="7"/>
      <c r="I6" s="7">
        <v>216.46620000000001</v>
      </c>
      <c r="J6" s="7">
        <v>392.55</v>
      </c>
      <c r="K6" s="7">
        <v>751</v>
      </c>
      <c r="L6" s="7">
        <v>558.81799999999998</v>
      </c>
      <c r="M6" s="7">
        <v>1116.08</v>
      </c>
      <c r="N6" s="7">
        <v>1378.9600000000003</v>
      </c>
      <c r="O6" s="7">
        <f t="shared" ref="O6:O9" si="2">SUM(C6:N6)</f>
        <v>4413.8742000000002</v>
      </c>
      <c r="P6" s="8">
        <f t="shared" si="0"/>
        <v>61.125799999999799</v>
      </c>
      <c r="Q6" s="12">
        <f t="shared" si="1"/>
        <v>0.98634060335195539</v>
      </c>
      <c r="R6" s="23">
        <f>P6/B6</f>
        <v>1.3659396648044648E-2</v>
      </c>
      <c r="S6" s="25"/>
    </row>
    <row r="7" spans="1:19" x14ac:dyDescent="0.3">
      <c r="A7" s="1" t="s">
        <v>20</v>
      </c>
      <c r="B7" s="6">
        <v>4930</v>
      </c>
      <c r="C7" s="7"/>
      <c r="D7" s="7"/>
      <c r="E7" s="7"/>
      <c r="F7" s="7"/>
      <c r="G7" s="7"/>
      <c r="H7" s="7"/>
      <c r="I7" s="7">
        <v>55.44</v>
      </c>
      <c r="J7" s="7">
        <v>994.72000000000037</v>
      </c>
      <c r="K7" s="7">
        <v>52.24</v>
      </c>
      <c r="L7" s="7">
        <v>115.67</v>
      </c>
      <c r="M7" s="7">
        <v>1282.22</v>
      </c>
      <c r="N7" s="7">
        <v>1209.43</v>
      </c>
      <c r="O7" s="7">
        <f t="shared" si="2"/>
        <v>3709.7200000000003</v>
      </c>
      <c r="P7" s="8">
        <f t="shared" si="0"/>
        <v>1220.2799999999997</v>
      </c>
      <c r="Q7" s="12">
        <f t="shared" si="1"/>
        <v>0.75247870182555787</v>
      </c>
      <c r="R7" s="23">
        <f t="shared" ref="R7:R8" si="3">P7/B7</f>
        <v>0.24752129817444213</v>
      </c>
      <c r="S7" s="25"/>
    </row>
    <row r="8" spans="1:19" x14ac:dyDescent="0.3">
      <c r="A8" s="1" t="s">
        <v>21</v>
      </c>
      <c r="B8" s="6">
        <v>5400</v>
      </c>
      <c r="C8" s="7"/>
      <c r="D8" s="7"/>
      <c r="E8" s="7"/>
      <c r="F8" s="7"/>
      <c r="G8" s="7"/>
      <c r="H8" s="7"/>
      <c r="I8" s="7">
        <v>55.44</v>
      </c>
      <c r="J8" s="7">
        <v>994.72000000000037</v>
      </c>
      <c r="K8" s="7">
        <v>52.24</v>
      </c>
      <c r="L8" s="7">
        <v>115.67</v>
      </c>
      <c r="M8" s="7">
        <v>1282.22</v>
      </c>
      <c r="N8" s="7">
        <v>1209.43</v>
      </c>
      <c r="O8" s="7">
        <f t="shared" si="2"/>
        <v>3709.7200000000003</v>
      </c>
      <c r="P8" s="8">
        <f t="shared" si="0"/>
        <v>1690.2799999999997</v>
      </c>
      <c r="Q8" s="12">
        <f t="shared" si="1"/>
        <v>0.68698518518518525</v>
      </c>
      <c r="R8" s="23">
        <f t="shared" si="3"/>
        <v>0.31301481481481475</v>
      </c>
      <c r="S8" s="25"/>
    </row>
    <row r="9" spans="1:19" ht="15" thickBot="1" x14ac:dyDescent="0.35">
      <c r="A9" s="1" t="s">
        <v>22</v>
      </c>
      <c r="B9" s="9">
        <v>3510.0011999999997</v>
      </c>
      <c r="C9" s="10"/>
      <c r="D9" s="10"/>
      <c r="E9" s="10"/>
      <c r="F9" s="10"/>
      <c r="G9" s="10"/>
      <c r="H9" s="10"/>
      <c r="I9" s="10">
        <v>695.87800000000004</v>
      </c>
      <c r="J9" s="10">
        <v>750.35300000000007</v>
      </c>
      <c r="K9" s="10">
        <v>887.01</v>
      </c>
      <c r="L9" s="10">
        <v>392.27000000000004</v>
      </c>
      <c r="M9" s="10">
        <v>1153.47</v>
      </c>
      <c r="N9" s="10">
        <v>991.18000000000018</v>
      </c>
      <c r="O9" s="7">
        <f t="shared" si="2"/>
        <v>4870.1610000000001</v>
      </c>
      <c r="P9" s="8">
        <f t="shared" si="0"/>
        <v>-1360.1598000000004</v>
      </c>
      <c r="Q9" s="12">
        <f t="shared" si="1"/>
        <v>1.3875097820479378</v>
      </c>
      <c r="R9" s="24">
        <f>P9/B9</f>
        <v>-0.3875097820479379</v>
      </c>
      <c r="S9" s="26"/>
    </row>
    <row r="10" spans="1:19" ht="24.75" customHeight="1" thickBot="1" x14ac:dyDescent="0.35">
      <c r="A10" s="2" t="s">
        <v>13</v>
      </c>
      <c r="B10" s="11">
        <f>SUM(B5:B9)</f>
        <v>24494.001199999999</v>
      </c>
      <c r="C10" s="11">
        <f t="shared" ref="C10:N10" si="4">SUM(C5:C9)</f>
        <v>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0</v>
      </c>
      <c r="I10" s="11">
        <f>SUM(I5:I9)</f>
        <v>1041.7242000000001</v>
      </c>
      <c r="J10" s="11">
        <f t="shared" si="4"/>
        <v>3577.0130000000008</v>
      </c>
      <c r="K10" s="11">
        <f t="shared" si="4"/>
        <v>3901.7799999999988</v>
      </c>
      <c r="L10" s="11">
        <f t="shared" si="4"/>
        <v>1413.2879999999996</v>
      </c>
      <c r="M10" s="11">
        <f t="shared" si="4"/>
        <v>6731.4700000000012</v>
      </c>
      <c r="N10" s="11">
        <f t="shared" si="4"/>
        <v>5485.3000000000011</v>
      </c>
      <c r="O10" s="11">
        <f>SUM(O5:O9)</f>
        <v>22150.575200000003</v>
      </c>
      <c r="P10" s="11">
        <f>SUM(P5:P9)</f>
        <v>2343.4259999999995</v>
      </c>
      <c r="Q10" s="16">
        <f>O10/B10</f>
        <v>0.9043265336330597</v>
      </c>
      <c r="R10" s="17">
        <f>P10/B10</f>
        <v>9.5673466366940477E-2</v>
      </c>
      <c r="S10" s="13"/>
    </row>
  </sheetData>
  <mergeCells count="9">
    <mergeCell ref="A3:A4"/>
    <mergeCell ref="S3:S4"/>
    <mergeCell ref="R3:R4"/>
    <mergeCell ref="O3:O4"/>
    <mergeCell ref="B1:R2"/>
    <mergeCell ref="B3:B4"/>
    <mergeCell ref="P3:P4"/>
    <mergeCell ref="Q3:Q4"/>
    <mergeCell ref="C3:N3"/>
  </mergeCells>
  <phoneticPr fontId="12" type="noConversion"/>
  <pageMargins left="0.21" right="0.15" top="0.35433070866141736" bottom="0.15748031496062992" header="0" footer="0"/>
  <pageSetup paperSize="9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5"/>
  <sheetViews>
    <sheetView showGridLines="0" tabSelected="1" zoomScale="80" zoomScaleNormal="80" workbookViewId="0">
      <selection activeCell="X18" sqref="X18"/>
    </sheetView>
  </sheetViews>
  <sheetFormatPr defaultRowHeight="14.4" x14ac:dyDescent="0.3"/>
  <cols>
    <col min="1" max="1" width="28.33203125" customWidth="1"/>
    <col min="2" max="2" width="16.6640625" bestFit="1" customWidth="1"/>
    <col min="3" max="3" width="11.5546875" customWidth="1"/>
    <col min="4" max="4" width="11.33203125" customWidth="1"/>
    <col min="5" max="5" width="13.33203125" customWidth="1"/>
    <col min="6" max="6" width="12" customWidth="1"/>
    <col min="7" max="7" width="11.6640625" customWidth="1"/>
    <col min="8" max="8" width="12.6640625" customWidth="1"/>
    <col min="9" max="9" width="11.6640625" customWidth="1"/>
    <col min="10" max="11" width="11.33203125" customWidth="1"/>
    <col min="12" max="12" width="11.109375" customWidth="1"/>
    <col min="13" max="13" width="11" customWidth="1"/>
    <col min="14" max="14" width="12.33203125" customWidth="1"/>
    <col min="15" max="15" width="14.33203125" bestFit="1" customWidth="1"/>
    <col min="16" max="16" width="12" customWidth="1"/>
    <col min="17" max="17" width="10.88671875" customWidth="1"/>
    <col min="18" max="18" width="10.33203125" customWidth="1"/>
    <col min="19" max="19" width="3.44140625" customWidth="1"/>
    <col min="20" max="20" width="2.88671875" customWidth="1"/>
  </cols>
  <sheetData>
    <row r="1" spans="1:18" ht="31.5" customHeight="1" x14ac:dyDescent="0.3">
      <c r="B1" s="54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41.25" customHeight="1" thickBot="1" x14ac:dyDescent="0.3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21" customHeight="1" x14ac:dyDescent="0.3">
      <c r="A3" s="36" t="s">
        <v>0</v>
      </c>
      <c r="B3" s="42" t="s">
        <v>26</v>
      </c>
      <c r="C3" s="59" t="s">
        <v>23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44" t="s">
        <v>15</v>
      </c>
      <c r="P3" s="42" t="s">
        <v>14</v>
      </c>
      <c r="Q3" s="42" t="s">
        <v>1</v>
      </c>
      <c r="R3" s="38" t="s">
        <v>17</v>
      </c>
    </row>
    <row r="4" spans="1:18" ht="32.25" customHeight="1" thickBot="1" x14ac:dyDescent="0.35">
      <c r="A4" s="37"/>
      <c r="B4" s="43"/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37</v>
      </c>
      <c r="J4" s="35" t="s">
        <v>8</v>
      </c>
      <c r="K4" s="35" t="s">
        <v>9</v>
      </c>
      <c r="L4" s="35" t="s">
        <v>10</v>
      </c>
      <c r="M4" s="35" t="s">
        <v>11</v>
      </c>
      <c r="N4" s="35" t="s">
        <v>12</v>
      </c>
      <c r="O4" s="45"/>
      <c r="P4" s="43"/>
      <c r="Q4" s="43"/>
      <c r="R4" s="39"/>
    </row>
    <row r="5" spans="1:18" ht="21" customHeight="1" x14ac:dyDescent="0.3">
      <c r="A5" s="1" t="s">
        <v>41</v>
      </c>
      <c r="B5" s="6">
        <f>SUM('Financial Report_SL'!B5:B7)</f>
        <v>162267.33333333334</v>
      </c>
      <c r="C5" s="6">
        <f>SUM('Financial Report_SL'!C5:C7)</f>
        <v>0</v>
      </c>
      <c r="D5" s="6">
        <f>SUM('Financial Report_SL'!D5:D7)</f>
        <v>0</v>
      </c>
      <c r="E5" s="6">
        <f>SUM('Financial Report_SL'!E5:E7)</f>
        <v>0</v>
      </c>
      <c r="F5" s="6">
        <f>SUM('Financial Report_SL'!F5:F7)</f>
        <v>0</v>
      </c>
      <c r="G5" s="6">
        <f>SUM('Financial Report_SL'!G5:G7)</f>
        <v>15680.313279</v>
      </c>
      <c r="H5" s="6">
        <f>SUM('Financial Report_SL'!H5:H7)</f>
        <v>22625.710000000003</v>
      </c>
      <c r="I5" s="6">
        <f>SUM('Financial Report_SL'!I5:I7)</f>
        <v>14836.42</v>
      </c>
      <c r="J5" s="6">
        <f>SUM('Financial Report_SL'!J5:J7)</f>
        <v>8867.2000000000007</v>
      </c>
      <c r="K5" s="6">
        <f>SUM('Financial Report_SL'!K5:K7)</f>
        <v>19367.98</v>
      </c>
      <c r="L5" s="6">
        <f>SUM('Financial Report_SL'!L5:L7)</f>
        <v>19670.460000000014</v>
      </c>
      <c r="M5" s="6">
        <f>SUM('Financial Report_SL'!M5:M7)</f>
        <v>21271.485999999994</v>
      </c>
      <c r="N5" s="6">
        <f>SUM('Financial Report_SL'!N5:N7)</f>
        <v>15535.929999999997</v>
      </c>
      <c r="O5" s="7">
        <f t="shared" ref="O5:O10" si="0">SUM(C5:K5)</f>
        <v>81377.623278999992</v>
      </c>
      <c r="P5" s="8">
        <f>B5-O5</f>
        <v>80889.710054333351</v>
      </c>
      <c r="Q5" s="12">
        <f>O5/B5</f>
        <v>0.5015034240553653</v>
      </c>
      <c r="R5" s="34">
        <f>P5/B5</f>
        <v>0.49849657594463465</v>
      </c>
    </row>
    <row r="6" spans="1:18" ht="21" customHeight="1" x14ac:dyDescent="0.3">
      <c r="A6" s="1" t="s">
        <v>42</v>
      </c>
      <c r="B6" s="6">
        <f>SUM('Financial Report _RKK'!B5:B7)</f>
        <v>192418.66666666666</v>
      </c>
      <c r="C6" s="6">
        <f>SUM('Financial Report _RKK'!C5:C7)</f>
        <v>1689.7900000000004</v>
      </c>
      <c r="D6" s="6">
        <f>SUM('Financial Report _RKK'!D5:D7)</f>
        <v>3654.41</v>
      </c>
      <c r="E6" s="6">
        <f>SUM('Financial Report _RKK'!E5:E7)</f>
        <v>6654.53</v>
      </c>
      <c r="F6" s="6">
        <f>SUM('Financial Report _RKK'!F5:F7)</f>
        <v>22806.920000000006</v>
      </c>
      <c r="G6" s="6">
        <f>SUM('Financial Report _RKK'!G5:G7)</f>
        <v>22072.019999999997</v>
      </c>
      <c r="H6" s="6">
        <f>SUM('Financial Report _RKK'!H5:H7)</f>
        <v>27847.280000000013</v>
      </c>
      <c r="I6" s="6">
        <f>SUM('Financial Report _RKK'!I5:I7)</f>
        <v>9252.4700000000012</v>
      </c>
      <c r="J6" s="6">
        <f>SUM('Financial Report _RKK'!J5:J7)</f>
        <v>8138.07</v>
      </c>
      <c r="K6" s="6">
        <f>SUM('Financial Report _RKK'!K5:K7)</f>
        <v>20390.48</v>
      </c>
      <c r="L6" s="6">
        <f>SUM('Financial Report _RKK'!L5:L7)</f>
        <v>13846.839999999984</v>
      </c>
      <c r="M6" s="6">
        <f>SUM('Financial Report _RKK'!M5:M7)</f>
        <v>26140.980000000003</v>
      </c>
      <c r="N6" s="6">
        <f>SUM('Financial Report _RKK'!N5:N7)</f>
        <v>13681.899999999998</v>
      </c>
      <c r="O6" s="7">
        <f t="shared" si="0"/>
        <v>122505.97000000002</v>
      </c>
      <c r="P6" s="8">
        <f>B6-O6</f>
        <v>69912.696666666641</v>
      </c>
      <c r="Q6" s="12">
        <f t="shared" ref="Q6:Q10" si="1">O6/B6</f>
        <v>0.63666364663165054</v>
      </c>
      <c r="R6" s="29">
        <f t="shared" ref="R6:R10" si="2">P6/B6</f>
        <v>0.36333635336834946</v>
      </c>
    </row>
    <row r="7" spans="1:18" ht="19.5" customHeight="1" x14ac:dyDescent="0.3">
      <c r="A7" s="1" t="s">
        <v>24</v>
      </c>
      <c r="B7" s="6">
        <f>SUM('Financial Report_CDIDF'!B5:B7)</f>
        <v>15584</v>
      </c>
      <c r="C7" s="6">
        <f>SUM('Financial Report_CDIDF'!C5:C7)</f>
        <v>0</v>
      </c>
      <c r="D7" s="6">
        <f>SUM('Financial Report_CDIDF'!D5:D7)</f>
        <v>0</v>
      </c>
      <c r="E7" s="6">
        <f>SUM('Financial Report_CDIDF'!E5:E7)</f>
        <v>0</v>
      </c>
      <c r="F7" s="6">
        <f>SUM('Financial Report_CDIDF'!F5:F7)</f>
        <v>0</v>
      </c>
      <c r="G7" s="6">
        <f>SUM('Financial Report_CDIDF'!G5:G7)</f>
        <v>0</v>
      </c>
      <c r="H7" s="6">
        <f>SUM('Financial Report_CDIDF'!H5:H7)</f>
        <v>0</v>
      </c>
      <c r="I7" s="6">
        <f>SUM('Financial Report_CDIDF'!I5:I7)</f>
        <v>290.40620000000001</v>
      </c>
      <c r="J7" s="6">
        <f>SUM('Financial Report_CDIDF'!J5:J7)</f>
        <v>1831.9400000000005</v>
      </c>
      <c r="K7" s="6">
        <f>SUM('Financial Report_CDIDF'!K5:K7)</f>
        <v>2962.5299999999988</v>
      </c>
      <c r="L7" s="6">
        <f>SUM('Financial Report_CDIDF'!L5:L7)</f>
        <v>905.34799999999962</v>
      </c>
      <c r="M7" s="6">
        <f>SUM('Financial Report_CDIDF'!M5:M7)</f>
        <v>4295.7800000000007</v>
      </c>
      <c r="N7" s="6">
        <f>SUM('Financial Report_CDIDF'!N5:N7)</f>
        <v>3284.6900000000005</v>
      </c>
      <c r="O7" s="7">
        <f t="shared" si="0"/>
        <v>5084.8761999999988</v>
      </c>
      <c r="P7" s="8">
        <f t="shared" ref="P7:P10" si="3">B7-O7</f>
        <v>10499.123800000001</v>
      </c>
      <c r="Q7" s="12">
        <f t="shared" si="1"/>
        <v>0.32628825718685822</v>
      </c>
      <c r="R7" s="29">
        <f t="shared" si="2"/>
        <v>0.67371174281314172</v>
      </c>
    </row>
    <row r="8" spans="1:18" ht="21" hidden="1" customHeight="1" x14ac:dyDescent="0.3">
      <c r="A8" s="1" t="s">
        <v>25</v>
      </c>
      <c r="B8" s="6">
        <f>'Financial Report_SL'!B8+'Financial Report _RKK'!B9+'Financial Report_CDIDF'!B8</f>
        <v>39399</v>
      </c>
      <c r="C8" s="6">
        <f>'Financial Report_SL'!C8+'Financial Report _RKK'!C9+'Financial Report_CDIDF'!C8</f>
        <v>1346.9500000000003</v>
      </c>
      <c r="D8" s="6">
        <f>'Financial Report_SL'!D8+'Financial Report _RKK'!D9+'Financial Report_CDIDF'!D8</f>
        <v>1569.4899999999998</v>
      </c>
      <c r="E8" s="6">
        <f>'Financial Report_SL'!E8+'Financial Report _RKK'!E9+'Financial Report_CDIDF'!E8</f>
        <v>1283.06</v>
      </c>
      <c r="F8" s="6">
        <f>'Financial Report_SL'!F8+'Financial Report _RKK'!F9+'Financial Report_CDIDF'!F8</f>
        <v>914.23</v>
      </c>
      <c r="G8" s="6">
        <f>'Financial Report_SL'!G8+'Financial Report _RKK'!G9+'Financial Report_CDIDF'!G8</f>
        <v>5582.63</v>
      </c>
      <c r="H8" s="6">
        <f>'Financial Report_SL'!H8+'Financial Report _RKK'!H9+'Financial Report_CDIDF'!H8</f>
        <v>3500.04</v>
      </c>
      <c r="I8" s="6">
        <f>'Financial Report_SL'!I8+'Financial Report _RKK'!I9+'Financial Report_CDIDF'!I8</f>
        <v>3586.34</v>
      </c>
      <c r="J8" s="6">
        <f>'Financial Report_SL'!J8+'Financial Report _RKK'!J9+'Financial Report_CDIDF'!J8</f>
        <v>4473.1500000000005</v>
      </c>
      <c r="K8" s="6">
        <f>'Financial Report_SL'!K8+'Financial Report _RKK'!K9+'Financial Report_CDIDF'!K8</f>
        <v>3673.96</v>
      </c>
      <c r="L8" s="6">
        <f>'Financial Report_SL'!L8+'Financial Report _RKK'!L9+'Financial Report_CDIDF'!L8</f>
        <v>1853.6200000000001</v>
      </c>
      <c r="M8" s="6">
        <f>'Financial Report_SL'!M8+'Financial Report _RKK'!M9+'Financial Report_CDIDF'!M8</f>
        <v>6159.75</v>
      </c>
      <c r="N8" s="6">
        <f>'Financial Report_SL'!N8+'Financial Report _RKK'!N9+'Financial Report_CDIDF'!N8</f>
        <v>4677.8600000000006</v>
      </c>
      <c r="O8" s="7"/>
      <c r="P8" s="8"/>
      <c r="Q8" s="12"/>
      <c r="R8" s="29"/>
    </row>
    <row r="9" spans="1:18" ht="21" customHeight="1" x14ac:dyDescent="0.3">
      <c r="A9" s="1" t="s">
        <v>36</v>
      </c>
      <c r="B9" s="6">
        <f>'Financial Report_SL'!B8+'Financial Report _RKK'!B8+'Financial Report_CDIDF'!B8</f>
        <v>47509</v>
      </c>
      <c r="C9" s="6">
        <f>'Financial Report_SL'!C8+'Financial Report _RKK'!C8+'Financial Report_CDIDF'!C8</f>
        <v>2460</v>
      </c>
      <c r="D9" s="6">
        <f>'Financial Report_SL'!D8+'Financial Report _RKK'!D8+'Financial Report_CDIDF'!D8</f>
        <v>2460</v>
      </c>
      <c r="E9" s="6">
        <f>'Financial Report_SL'!E8+'Financial Report _RKK'!E8+'Financial Report_CDIDF'!E8</f>
        <v>2460</v>
      </c>
      <c r="F9" s="6">
        <f>'Financial Report_SL'!F8+'Financial Report _RKK'!F8+'Financial Report_CDIDF'!F8</f>
        <v>2460</v>
      </c>
      <c r="G9" s="6">
        <f>'Financial Report_SL'!G8+'Financial Report _RKK'!G8+'Financial Report_CDIDF'!G8</f>
        <v>7224</v>
      </c>
      <c r="H9" s="6">
        <f>'Financial Report_SL'!H8+'Financial Report _RKK'!H8+'Financial Report_CDIDF'!H8</f>
        <v>4942</v>
      </c>
      <c r="I9" s="6">
        <f>'Financial Report_SL'!I8+'Financial Report _RKK'!I8+'Financial Report_CDIDF'!I8</f>
        <v>4990.4399999999996</v>
      </c>
      <c r="J9" s="6">
        <f>'Financial Report_SL'!J8+'Financial Report _RKK'!J8+'Financial Report_CDIDF'!J8</f>
        <v>6086.72</v>
      </c>
      <c r="K9" s="6">
        <f>'Financial Report_SL'!K8+'Financial Report _RKK'!K8+'Financial Report_CDIDF'!K8</f>
        <v>5144.24</v>
      </c>
      <c r="L9" s="6">
        <f>'Financial Report_SL'!L8+'Financial Report _RKK'!L8+'Financial Report_CDIDF'!L8</f>
        <v>2661.67</v>
      </c>
      <c r="M9" s="6">
        <f>'Financial Report_SL'!M8+'Financial Report _RKK'!M8+'Financial Report_CDIDF'!M8</f>
        <v>8920.2199999999993</v>
      </c>
      <c r="N9" s="6">
        <f>'Financial Report_SL'!N8+'Financial Report _RKK'!N8+'Financial Report_CDIDF'!N8</f>
        <v>6301.43</v>
      </c>
      <c r="O9" s="7">
        <f>SUM(C9:K9)</f>
        <v>38227.399999999994</v>
      </c>
      <c r="P9" s="8">
        <f t="shared" si="3"/>
        <v>9281.6000000000058</v>
      </c>
      <c r="Q9" s="12">
        <f t="shared" si="1"/>
        <v>0.80463491127996789</v>
      </c>
      <c r="R9" s="29">
        <f t="shared" si="2"/>
        <v>0.19536508872003211</v>
      </c>
    </row>
    <row r="10" spans="1:18" ht="21" customHeight="1" thickBot="1" x14ac:dyDescent="0.35">
      <c r="A10" s="1" t="s">
        <v>22</v>
      </c>
      <c r="B10" s="6">
        <f>'Financial Report_SL'!B9+'Financial Report _RKK'!B9+'Financial Report_CDIDF'!B9</f>
        <v>18190.167866666667</v>
      </c>
      <c r="C10" s="6">
        <f>'Financial Report_SL'!C9+'Financial Report _RKK'!C9+'Financial Report_CDIDF'!C9</f>
        <v>1346.9500000000003</v>
      </c>
      <c r="D10" s="6">
        <f>'Financial Report_SL'!D9+'Financial Report _RKK'!D9+'Financial Report_CDIDF'!D9</f>
        <v>1569.4899999999998</v>
      </c>
      <c r="E10" s="6">
        <f>'Financial Report_SL'!E9+'Financial Report _RKK'!E9+'Financial Report_CDIDF'!E9</f>
        <v>1283.06</v>
      </c>
      <c r="F10" s="6">
        <f>'Financial Report_SL'!F9+'Financial Report _RKK'!F9+'Financial Report_CDIDF'!F9</f>
        <v>914.23</v>
      </c>
      <c r="G10" s="6">
        <f>'Financial Report_SL'!G9+'Financial Report _RKK'!G9+'Financial Report_CDIDF'!G9</f>
        <v>2075.6</v>
      </c>
      <c r="H10" s="6">
        <f>'Financial Report_SL'!H9+'Financial Report _RKK'!H9+'Financial Report_CDIDF'!H9</f>
        <v>1896.6100000000001</v>
      </c>
      <c r="I10" s="6">
        <f>'Financial Report_SL'!I9+'Financial Report _RKK'!I9+'Financial Report_CDIDF'!I9</f>
        <v>2458.7580000000003</v>
      </c>
      <c r="J10" s="6">
        <f>'Financial Report_SL'!J9+'Financial Report _RKK'!J9+'Financial Report_CDIDF'!J9</f>
        <v>2429.2529999999997</v>
      </c>
      <c r="K10" s="6">
        <f>'Financial Report_SL'!K9+'Financial Report _RKK'!K9+'Financial Report_CDIDF'!K9</f>
        <v>2937.84</v>
      </c>
      <c r="L10" s="6">
        <f>'Financial Report_SL'!L9+'Financial Report _RKK'!L9+'Financial Report_CDIDF'!L9</f>
        <v>1349.86</v>
      </c>
      <c r="M10" s="6">
        <f>'Financial Report_SL'!M9+'Financial Report _RKK'!M9+'Financial Report_CDIDF'!M9</f>
        <v>2827.7449999999999</v>
      </c>
      <c r="N10" s="6">
        <f>'Financial Report_SL'!N9+'Financial Report _RKK'!N9+'Financial Report_CDIDF'!N9</f>
        <v>3399.2800000000007</v>
      </c>
      <c r="O10" s="30">
        <f t="shared" si="0"/>
        <v>16911.791000000001</v>
      </c>
      <c r="P10" s="31">
        <f t="shared" si="3"/>
        <v>1278.3768666666656</v>
      </c>
      <c r="Q10" s="32">
        <f t="shared" si="1"/>
        <v>0.92972154649494576</v>
      </c>
      <c r="R10" s="33">
        <f t="shared" si="2"/>
        <v>7.0278453505054267E-2</v>
      </c>
    </row>
    <row r="11" spans="1:18" ht="21" customHeight="1" thickBot="1" x14ac:dyDescent="0.35">
      <c r="A11" s="2" t="s">
        <v>13</v>
      </c>
      <c r="B11" s="11">
        <f>SUM(B5:B10)</f>
        <v>475368.16786666668</v>
      </c>
      <c r="C11" s="11">
        <f>SUM(C5:C10)</f>
        <v>6843.6900000000005</v>
      </c>
      <c r="D11" s="11">
        <f>SUM(D5:D10)</f>
        <v>9253.39</v>
      </c>
      <c r="E11" s="11">
        <f t="shared" ref="E11:H11" si="4">SUM(E5:E10)</f>
        <v>11680.65</v>
      </c>
      <c r="F11" s="11">
        <f t="shared" si="4"/>
        <v>27095.380000000005</v>
      </c>
      <c r="G11" s="11">
        <f t="shared" si="4"/>
        <v>52634.563278999995</v>
      </c>
      <c r="H11" s="11">
        <f t="shared" si="4"/>
        <v>60811.640000000021</v>
      </c>
      <c r="I11" s="11">
        <f t="shared" ref="I11:K11" si="5">SUM(I5:I10)</f>
        <v>35414.834200000005</v>
      </c>
      <c r="J11" s="11">
        <f t="shared" si="5"/>
        <v>31826.333000000002</v>
      </c>
      <c r="K11" s="11">
        <f t="shared" si="5"/>
        <v>54477.03</v>
      </c>
      <c r="L11" s="11">
        <f t="shared" ref="L11:N11" si="6">SUM(L5:L10)</f>
        <v>40287.797999999995</v>
      </c>
      <c r="M11" s="11">
        <f t="shared" si="6"/>
        <v>69615.960999999996</v>
      </c>
      <c r="N11" s="11">
        <f t="shared" si="6"/>
        <v>46881.09</v>
      </c>
      <c r="O11" s="11">
        <f>SUM(O5:O10)</f>
        <v>264107.66047900001</v>
      </c>
      <c r="P11" s="11">
        <f>SUM(P5:P10)</f>
        <v>171861.50738766664</v>
      </c>
      <c r="Q11" s="16">
        <f>O11/B11</f>
        <v>0.55558549842377769</v>
      </c>
      <c r="R11" s="17">
        <f>P11/B11</f>
        <v>0.36153347869071262</v>
      </c>
    </row>
    <row r="13" spans="1:18" x14ac:dyDescent="0.3">
      <c r="O13" s="28"/>
    </row>
    <row r="15" spans="1:18" x14ac:dyDescent="0.3">
      <c r="O15" s="27"/>
    </row>
  </sheetData>
  <mergeCells count="8">
    <mergeCell ref="R3:R4"/>
    <mergeCell ref="A3:A4"/>
    <mergeCell ref="B1:R2"/>
    <mergeCell ref="O3:O4"/>
    <mergeCell ref="C3:N3"/>
    <mergeCell ref="B3:B4"/>
    <mergeCell ref="P3:P4"/>
    <mergeCell ref="Q3:Q4"/>
  </mergeCells>
  <phoneticPr fontId="12" type="noConversion"/>
  <pageMargins left="0.25" right="0.11811023622047245" top="0.24" bottom="0.15748031496062992" header="0" footer="0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Report_SL</vt:lpstr>
      <vt:lpstr>Financial Report _RKK</vt:lpstr>
      <vt:lpstr>Financial Report_CDIDF</vt:lpstr>
      <vt:lpstr>Financial Report Globule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2019-08-14T14:05:50Z</dcterms:modified>
</cp:coreProperties>
</file>