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8955" tabRatio="496" firstSheet="1" activeTab="4"/>
  </bookViews>
  <sheets>
    <sheet name="Financial Report_SL" sheetId="5" r:id="rId1"/>
    <sheet name="Financial Report _RKK" sheetId="4" r:id="rId2"/>
    <sheet name="Financial Report_CDIDF" sheetId="1" r:id="rId3"/>
    <sheet name="Financial Report Global" sheetId="6" r:id="rId4"/>
    <sheet name="Expenditure" sheetId="8" r:id="rId5"/>
  </sheets>
  <calcPr calcId="144525"/>
</workbook>
</file>

<file path=xl/calcChain.xml><?xml version="1.0" encoding="utf-8"?>
<calcChain xmlns="http://schemas.openxmlformats.org/spreadsheetml/2006/main">
  <c r="M7" i="8" l="1"/>
  <c r="L7" i="8"/>
  <c r="K7" i="8"/>
  <c r="J7" i="8"/>
  <c r="I7" i="8"/>
  <c r="H7" i="8"/>
  <c r="G7" i="8"/>
  <c r="F7" i="8"/>
  <c r="E7" i="8"/>
  <c r="D7" i="8"/>
  <c r="C7" i="8"/>
  <c r="B7" i="8"/>
  <c r="N6" i="8"/>
  <c r="N7" i="8" s="1"/>
  <c r="N5" i="8"/>
  <c r="O11" i="5" l="1"/>
  <c r="B5" i="6" l="1"/>
  <c r="O5" i="5" l="1"/>
  <c r="P5" i="5" l="1"/>
  <c r="R5" i="5" s="1"/>
  <c r="Q5" i="5"/>
  <c r="O10" i="4"/>
  <c r="N9" i="6" l="1"/>
  <c r="M9" i="6"/>
  <c r="L9" i="6"/>
  <c r="N8" i="6"/>
  <c r="M8" i="6"/>
  <c r="L8" i="6"/>
  <c r="N7" i="6"/>
  <c r="M7" i="6"/>
  <c r="L7" i="6"/>
  <c r="N6" i="6"/>
  <c r="M6" i="6"/>
  <c r="L6" i="6"/>
  <c r="N5" i="6"/>
  <c r="M5" i="6"/>
  <c r="L5" i="6"/>
  <c r="O6" i="4"/>
  <c r="O7" i="4"/>
  <c r="O8" i="4"/>
  <c r="O9" i="4"/>
  <c r="O5" i="4"/>
  <c r="O11" i="4" s="1"/>
  <c r="O6" i="1"/>
  <c r="Q6" i="1" s="1"/>
  <c r="O7" i="1"/>
  <c r="Q7" i="1" s="1"/>
  <c r="O8" i="1"/>
  <c r="Q8" i="1" s="1"/>
  <c r="O9" i="1"/>
  <c r="Q9" i="1" s="1"/>
  <c r="O10" i="1"/>
  <c r="Q10" i="1" s="1"/>
  <c r="O5" i="1"/>
  <c r="P8" i="1" l="1"/>
  <c r="P7" i="1"/>
  <c r="R7" i="1" s="1"/>
  <c r="O11" i="1"/>
  <c r="Q5" i="1"/>
  <c r="P6" i="1"/>
  <c r="P10" i="1"/>
  <c r="R10" i="1" s="1"/>
  <c r="P5" i="1"/>
  <c r="R5" i="1" s="1"/>
  <c r="P9" i="1"/>
  <c r="R9" i="1" s="1"/>
  <c r="N10" i="6"/>
  <c r="L10" i="6"/>
  <c r="M10" i="6"/>
  <c r="R6" i="1"/>
  <c r="R8" i="1"/>
  <c r="P11" i="1" l="1"/>
  <c r="Q11" i="5"/>
  <c r="Q6" i="5"/>
  <c r="P7" i="5"/>
  <c r="P11" i="5"/>
  <c r="O6" i="5"/>
  <c r="O7" i="5"/>
  <c r="Q7" i="5" s="1"/>
  <c r="O8" i="5"/>
  <c r="P8" i="5" s="1"/>
  <c r="O9" i="5"/>
  <c r="Q9" i="5" s="1"/>
  <c r="O10" i="5"/>
  <c r="P10" i="5" s="1"/>
  <c r="P6" i="5" l="1"/>
  <c r="O12" i="5"/>
  <c r="Q10" i="5"/>
  <c r="P9" i="5"/>
  <c r="R9" i="5" s="1"/>
  <c r="Q8" i="5"/>
  <c r="R11" i="5"/>
  <c r="R10" i="5"/>
  <c r="R8" i="5"/>
  <c r="R7" i="5"/>
  <c r="R6" i="5"/>
  <c r="K9" i="6" l="1"/>
  <c r="J9" i="6"/>
  <c r="I9" i="6"/>
  <c r="K8" i="6"/>
  <c r="J8" i="6"/>
  <c r="I8" i="6"/>
  <c r="K7" i="6"/>
  <c r="J7" i="6"/>
  <c r="I7" i="6"/>
  <c r="K6" i="6"/>
  <c r="J6" i="6"/>
  <c r="I6" i="6"/>
  <c r="K5" i="6"/>
  <c r="J5" i="6"/>
  <c r="I5" i="6"/>
  <c r="H7" i="6" l="1"/>
  <c r="G7" i="6"/>
  <c r="F7" i="6"/>
  <c r="E7" i="6"/>
  <c r="D7" i="6"/>
  <c r="C7" i="6"/>
  <c r="B7" i="6"/>
  <c r="H6" i="6"/>
  <c r="G6" i="6"/>
  <c r="F6" i="6"/>
  <c r="E6" i="6"/>
  <c r="D6" i="6"/>
  <c r="C6" i="6"/>
  <c r="B6" i="6"/>
  <c r="H5" i="6"/>
  <c r="G5" i="6"/>
  <c r="F5" i="6"/>
  <c r="E5" i="6"/>
  <c r="D5" i="6"/>
  <c r="C5" i="6"/>
  <c r="H9" i="6"/>
  <c r="G9" i="6"/>
  <c r="F9" i="6"/>
  <c r="E9" i="6"/>
  <c r="D9" i="6"/>
  <c r="C9" i="6"/>
  <c r="H8" i="6"/>
  <c r="G8" i="6"/>
  <c r="F8" i="6"/>
  <c r="E8" i="6"/>
  <c r="D8" i="6"/>
  <c r="C8" i="6"/>
  <c r="B9" i="6"/>
  <c r="B8" i="6"/>
  <c r="Q6" i="4"/>
  <c r="Q7" i="4"/>
  <c r="Q8" i="4"/>
  <c r="P8" i="4"/>
  <c r="R8" i="4" s="1"/>
  <c r="Q9" i="4"/>
  <c r="P9" i="4"/>
  <c r="R9" i="4" s="1"/>
  <c r="Q10" i="4"/>
  <c r="P10" i="4"/>
  <c r="R10" i="4" s="1"/>
  <c r="O9" i="6" l="1"/>
  <c r="O7" i="6"/>
  <c r="O6" i="6"/>
  <c r="P6" i="6" s="1"/>
  <c r="R6" i="6" s="1"/>
  <c r="O8" i="6"/>
  <c r="Q8" i="6" s="1"/>
  <c r="O5" i="6"/>
  <c r="P7" i="6"/>
  <c r="R7" i="6" s="1"/>
  <c r="B10" i="6"/>
  <c r="Q5" i="6"/>
  <c r="Q9" i="6"/>
  <c r="C10" i="6"/>
  <c r="K10" i="6"/>
  <c r="J10" i="6"/>
  <c r="I10" i="6"/>
  <c r="P7" i="4"/>
  <c r="R7" i="4" s="1"/>
  <c r="P6" i="4"/>
  <c r="R6" i="4" s="1"/>
  <c r="Q6" i="6" l="1"/>
  <c r="P5" i="6"/>
  <c r="R5" i="6" s="1"/>
  <c r="P9" i="6"/>
  <c r="R9" i="6" s="1"/>
  <c r="P8" i="6"/>
  <c r="R8" i="6" s="1"/>
  <c r="Q7" i="6"/>
  <c r="O10" i="6"/>
  <c r="H10" i="6"/>
  <c r="G10" i="6"/>
  <c r="F10" i="6"/>
  <c r="E10" i="6"/>
  <c r="D10" i="6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Q12" i="5" s="1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Q11" i="4" s="1"/>
  <c r="Q5" i="4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Q11" i="1" l="1"/>
  <c r="Q10" i="6"/>
  <c r="P5" i="4"/>
  <c r="R11" i="1"/>
  <c r="R5" i="4" l="1"/>
  <c r="P11" i="4"/>
  <c r="R11" i="4" s="1"/>
  <c r="P12" i="5"/>
  <c r="R12" i="5" s="1"/>
  <c r="P10" i="6"/>
  <c r="R10" i="6" s="1"/>
</calcChain>
</file>

<file path=xl/sharedStrings.xml><?xml version="1.0" encoding="utf-8"?>
<sst xmlns="http://schemas.openxmlformats.org/spreadsheetml/2006/main" count="149" uniqueCount="58">
  <si>
    <t>Activity</t>
  </si>
  <si>
    <t>Budget 2015</t>
  </si>
  <si>
    <t>Expenditure  2015</t>
  </si>
  <si>
    <t xml:space="preserve">% Spent </t>
  </si>
  <si>
    <t>Jan</t>
  </si>
  <si>
    <t>Feb</t>
  </si>
  <si>
    <t>Mar</t>
  </si>
  <si>
    <t>Apr</t>
  </si>
  <si>
    <t>May</t>
  </si>
  <si>
    <t>Jun</t>
  </si>
  <si>
    <t>July</t>
  </si>
  <si>
    <t>Aug</t>
  </si>
  <si>
    <t>Sep</t>
  </si>
  <si>
    <t>Oct</t>
  </si>
  <si>
    <t>Nov</t>
  </si>
  <si>
    <t>Dec</t>
  </si>
  <si>
    <t>II.Direct Project Salary</t>
  </si>
  <si>
    <t>Project Total</t>
  </si>
  <si>
    <t>III.Program Support</t>
  </si>
  <si>
    <t xml:space="preserve">Balance </t>
  </si>
  <si>
    <t>Total Expenses</t>
  </si>
  <si>
    <t xml:space="preserve">% Balance </t>
  </si>
  <si>
    <t>Objective 1.</t>
  </si>
  <si>
    <t>Objective 2.</t>
  </si>
  <si>
    <t>Objective 3.</t>
  </si>
  <si>
    <t>Objective 4.</t>
  </si>
  <si>
    <t xml:space="preserve">Project Salary </t>
  </si>
  <si>
    <t>Program Support</t>
  </si>
  <si>
    <t>Objective 5.</t>
  </si>
  <si>
    <t>Global Financial Report
Date: January to December 2015</t>
  </si>
  <si>
    <t>Expenditure  January to December 2015</t>
  </si>
  <si>
    <t>Financial Report
1566-ICREEC Project (Samlout)
Date: January to December 2015</t>
  </si>
  <si>
    <r>
      <t xml:space="preserve">Financial Report
1432-IPEQCOS Project (RKK)
</t>
    </r>
    <r>
      <rPr>
        <b/>
        <sz val="12"/>
        <color theme="1"/>
        <rFont val="Calibri"/>
        <family val="2"/>
        <scheme val="minor"/>
      </rPr>
      <t>Date: January to December 2015</t>
    </r>
  </si>
  <si>
    <t>Financial Report
5-CDIDF Project
Date: January to December 2015</t>
  </si>
  <si>
    <t>1566-ICREEC Project (Samlout)</t>
  </si>
  <si>
    <t>1432IPEQCOS Project (RKK)</t>
  </si>
  <si>
    <t>5-CDIDF Project</t>
  </si>
  <si>
    <t xml:space="preserve">Funder: </t>
  </si>
  <si>
    <t>Educo</t>
  </si>
  <si>
    <t>Funder:</t>
  </si>
  <si>
    <t>Funder</t>
  </si>
  <si>
    <t>Australian  Aid through Unicef</t>
  </si>
  <si>
    <t>Objectives:</t>
  </si>
  <si>
    <t>1 . To increase accessibility of Child Friendly Schools in collaboration with Communities so that all eligible children can enrol and attend school.</t>
  </si>
  <si>
    <t>2. To facilitate in collaboration with the DOE sustainable improvement in the quality of teaching as measured by the MoEYS/ CFS dimensions</t>
  </si>
  <si>
    <t>3. To facilitate in collaboration with P/DOE and SSCs sustainable improvement in the standard of school management in accordance with CFS standards.</t>
  </si>
  <si>
    <t>4. To increase parents, teachers and children’s capacity, to ensure Child Rights through the provision of training and other support</t>
  </si>
  <si>
    <t>5. To build KHEN’s capacity in applying a Rights based approach to project activities</t>
  </si>
  <si>
    <t>1. Child Rights to fulfil their potentials through quality education is met.</t>
  </si>
  <si>
    <t>2. Teachers’ proficiency is enhanced and nurtured.</t>
  </si>
  <si>
    <t>3. School based management and its facilities have been promoted to a safe learning environment.</t>
  </si>
  <si>
    <t>4. Community is obliged as the second duty bearer to the rights of their children.</t>
  </si>
  <si>
    <t>1. For all identified Children with Disabilities, in 4 target clusters to access relevant education by 2016.</t>
  </si>
  <si>
    <t>2. To develop 20 school environments and their teaching &amp;amp; school management practices to meet the needs of Children with Disabilities (as per Child Friendly School Standards) in 4 target clusters by 2016.</t>
  </si>
  <si>
    <t>3. To build sustainable community/parental capacity in providing appropriate care &amp; support for children with disabilities and advocating effectively for their needs, in 4 communes by 2016.</t>
  </si>
  <si>
    <t>4. To improve the capacity of KHEN to appropriately, effectively, and sustainably support the Rights of Children and Adults with Disabilities by 2016.</t>
  </si>
  <si>
    <t>Direct Cost</t>
  </si>
  <si>
    <t>Program Support (Indirect Cost)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</si>
</sst>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 Narrow"/>
      <family val="2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5" fillId="3" borderId="7" xfId="0" applyFont="1" applyFill="1" applyBorder="1" applyAlignment="1" applyProtection="1">
      <alignment horizontal="right" vertical="center"/>
      <protection locked="0"/>
    </xf>
    <xf numFmtId="0" fontId="4" fillId="2" borderId="10" xfId="0" applyFont="1" applyFill="1" applyBorder="1" applyAlignment="1">
      <alignment vertical="center"/>
    </xf>
    <xf numFmtId="43" fontId="2" fillId="3" borderId="11" xfId="1" applyFont="1" applyFill="1" applyBorder="1" applyAlignment="1">
      <alignment horizontal="center" vertical="center"/>
    </xf>
    <xf numFmtId="43" fontId="6" fillId="0" borderId="0" xfId="1" applyFont="1" applyAlignment="1">
      <alignment horizontal="center" vertical="center" wrapText="1"/>
    </xf>
    <xf numFmtId="43" fontId="7" fillId="0" borderId="0" xfId="1" applyFont="1" applyAlignment="1">
      <alignment horizontal="center" vertical="center" wrapText="1"/>
    </xf>
    <xf numFmtId="43" fontId="7" fillId="0" borderId="0" xfId="1" applyFont="1" applyBorder="1" applyAlignment="1">
      <alignment horizontal="center" vertical="center" wrapText="1"/>
    </xf>
    <xf numFmtId="43" fontId="6" fillId="0" borderId="0" xfId="1" applyFont="1" applyBorder="1" applyAlignment="1">
      <alignment horizontal="center" vertical="center" wrapText="1"/>
    </xf>
    <xf numFmtId="43" fontId="9" fillId="2" borderId="5" xfId="2" applyNumberFormat="1" applyFont="1" applyFill="1" applyBorder="1" applyAlignment="1">
      <alignment horizontal="left" vertical="center" wrapText="1"/>
    </xf>
    <xf numFmtId="43" fontId="10" fillId="2" borderId="5" xfId="1" applyFont="1" applyFill="1" applyBorder="1" applyAlignment="1">
      <alignment vertical="center"/>
    </xf>
    <xf numFmtId="43" fontId="9" fillId="2" borderId="5" xfId="1" applyFont="1" applyFill="1" applyBorder="1" applyAlignment="1">
      <alignment horizontal="center" vertical="center"/>
    </xf>
    <xf numFmtId="43" fontId="9" fillId="2" borderId="6" xfId="2" applyNumberFormat="1" applyFont="1" applyFill="1" applyBorder="1" applyAlignment="1">
      <alignment horizontal="left" vertical="center" wrapText="1"/>
    </xf>
    <xf numFmtId="43" fontId="10" fillId="2" borderId="6" xfId="1" applyFont="1" applyFill="1" applyBorder="1" applyAlignment="1">
      <alignment vertical="center"/>
    </xf>
    <xf numFmtId="43" fontId="11" fillId="3" borderId="12" xfId="1" applyFont="1" applyFill="1" applyBorder="1" applyAlignment="1">
      <alignment horizontal="center" vertical="center"/>
    </xf>
    <xf numFmtId="10" fontId="9" fillId="2" borderId="16" xfId="2" applyNumberFormat="1" applyFont="1" applyFill="1" applyBorder="1" applyAlignment="1">
      <alignment horizontal="center" vertical="center"/>
    </xf>
    <xf numFmtId="10" fontId="9" fillId="2" borderId="17" xfId="2" applyNumberFormat="1" applyFont="1" applyFill="1" applyBorder="1" applyAlignment="1">
      <alignment horizontal="center" vertical="center"/>
    </xf>
    <xf numFmtId="9" fontId="11" fillId="3" borderId="18" xfId="2" applyFont="1" applyFill="1" applyBorder="1" applyAlignment="1">
      <alignment horizontal="center" vertical="center"/>
    </xf>
    <xf numFmtId="9" fontId="11" fillId="3" borderId="12" xfId="2" applyFont="1" applyFill="1" applyBorder="1" applyAlignment="1">
      <alignment horizontal="center" vertical="center"/>
    </xf>
    <xf numFmtId="10" fontId="9" fillId="2" borderId="9" xfId="2" applyNumberFormat="1" applyFont="1" applyFill="1" applyBorder="1" applyAlignment="1">
      <alignment horizontal="center" vertical="center"/>
    </xf>
    <xf numFmtId="10" fontId="9" fillId="2" borderId="5" xfId="2" applyNumberFormat="1" applyFont="1" applyFill="1" applyBorder="1" applyAlignment="1">
      <alignment horizontal="center" vertical="center"/>
    </xf>
    <xf numFmtId="10" fontId="11" fillId="3" borderId="18" xfId="2" applyNumberFormat="1" applyFont="1" applyFill="1" applyBorder="1" applyAlignment="1">
      <alignment horizontal="center" vertical="center"/>
    </xf>
    <xf numFmtId="10" fontId="11" fillId="3" borderId="12" xfId="2" applyNumberFormat="1" applyFont="1" applyFill="1" applyBorder="1" applyAlignment="1">
      <alignment horizontal="center" vertical="center"/>
    </xf>
    <xf numFmtId="10" fontId="10" fillId="0" borderId="9" xfId="2" applyNumberFormat="1" applyFont="1" applyBorder="1" applyAlignment="1">
      <alignment vertical="center"/>
    </xf>
    <xf numFmtId="10" fontId="10" fillId="0" borderId="6" xfId="2" applyNumberFormat="1" applyFont="1" applyBorder="1" applyAlignment="1">
      <alignment vertical="center"/>
    </xf>
    <xf numFmtId="10" fontId="10" fillId="0" borderId="11" xfId="2" applyNumberFormat="1" applyFont="1" applyBorder="1" applyAlignment="1">
      <alignment vertical="center"/>
    </xf>
    <xf numFmtId="0" fontId="0" fillId="0" borderId="0" xfId="0" applyAlignment="1">
      <alignment wrapText="1"/>
    </xf>
    <xf numFmtId="10" fontId="9" fillId="2" borderId="6" xfId="2" applyNumberFormat="1" applyFont="1" applyFill="1" applyBorder="1" applyAlignment="1">
      <alignment horizontal="center" vertical="center"/>
    </xf>
    <xf numFmtId="10" fontId="9" fillId="2" borderId="11" xfId="2" applyNumberFormat="1" applyFont="1" applyFill="1" applyBorder="1" applyAlignment="1">
      <alignment horizontal="center" vertical="center"/>
    </xf>
    <xf numFmtId="43" fontId="0" fillId="0" borderId="0" xfId="0" applyNumberFormat="1"/>
    <xf numFmtId="164" fontId="0" fillId="0" borderId="0" xfId="0" applyNumberFormat="1"/>
    <xf numFmtId="10" fontId="10" fillId="0" borderId="21" xfId="0" applyNumberFormat="1" applyFont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43" fontId="9" fillId="2" borderId="14" xfId="2" applyNumberFormat="1" applyFont="1" applyFill="1" applyBorder="1" applyAlignment="1">
      <alignment horizontal="left" vertical="center" wrapText="1"/>
    </xf>
    <xf numFmtId="43" fontId="9" fillId="2" borderId="14" xfId="1" applyFont="1" applyFill="1" applyBorder="1" applyAlignment="1">
      <alignment horizontal="center" vertical="center"/>
    </xf>
    <xf numFmtId="10" fontId="9" fillId="2" borderId="20" xfId="2" applyNumberFormat="1" applyFont="1" applyFill="1" applyBorder="1" applyAlignment="1">
      <alignment horizontal="center" vertical="center"/>
    </xf>
    <xf numFmtId="10" fontId="10" fillId="0" borderId="23" xfId="0" applyNumberFormat="1" applyFont="1" applyBorder="1" applyAlignment="1">
      <alignment vertical="center"/>
    </xf>
    <xf numFmtId="10" fontId="10" fillId="0" borderId="24" xfId="0" applyNumberFormat="1" applyFont="1" applyBorder="1" applyAlignment="1">
      <alignment vertical="center"/>
    </xf>
    <xf numFmtId="10" fontId="12" fillId="2" borderId="6" xfId="2" applyNumberFormat="1" applyFont="1" applyFill="1" applyBorder="1" applyAlignment="1">
      <alignment horizontal="center" vertical="center"/>
    </xf>
    <xf numFmtId="43" fontId="13" fillId="0" borderId="0" xfId="1" applyFont="1" applyBorder="1" applyAlignment="1">
      <alignment horizontal="center"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/>
    </xf>
    <xf numFmtId="0" fontId="2" fillId="0" borderId="0" xfId="0" applyFont="1" applyAlignment="1"/>
    <xf numFmtId="0" fontId="2" fillId="0" borderId="0" xfId="0" applyFont="1" applyFill="1" applyBorder="1" applyAlignment="1"/>
    <xf numFmtId="0" fontId="2" fillId="0" borderId="0" xfId="0" applyFont="1"/>
    <xf numFmtId="0" fontId="15" fillId="0" borderId="0" xfId="0" applyFont="1"/>
    <xf numFmtId="43" fontId="8" fillId="3" borderId="11" xfId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 wrapText="1"/>
    </xf>
    <xf numFmtId="43" fontId="16" fillId="2" borderId="5" xfId="2" applyNumberFormat="1" applyFont="1" applyFill="1" applyBorder="1" applyAlignment="1">
      <alignment horizontal="left" vertical="center" wrapText="1"/>
    </xf>
    <xf numFmtId="43" fontId="16" fillId="2" borderId="24" xfId="2" applyNumberFormat="1" applyFont="1" applyFill="1" applyBorder="1" applyAlignment="1">
      <alignment horizontal="left" vertical="center" wrapText="1"/>
    </xf>
    <xf numFmtId="43" fontId="15" fillId="2" borderId="24" xfId="1" applyFont="1" applyFill="1" applyBorder="1" applyAlignment="1">
      <alignment vertical="center"/>
    </xf>
    <xf numFmtId="0" fontId="4" fillId="2" borderId="22" xfId="0" applyFont="1" applyFill="1" applyBorder="1" applyAlignment="1">
      <alignment vertical="center" wrapText="1"/>
    </xf>
    <xf numFmtId="43" fontId="16" fillId="2" borderId="14" xfId="2" applyNumberFormat="1" applyFont="1" applyFill="1" applyBorder="1" applyAlignment="1">
      <alignment horizontal="left" vertical="center" wrapText="1"/>
    </xf>
    <xf numFmtId="0" fontId="17" fillId="3" borderId="7" xfId="0" applyFont="1" applyFill="1" applyBorder="1" applyAlignment="1" applyProtection="1">
      <alignment horizontal="right" vertical="center"/>
      <protection locked="0"/>
    </xf>
    <xf numFmtId="43" fontId="14" fillId="3" borderId="12" xfId="1" applyFont="1" applyFill="1" applyBorder="1" applyAlignment="1">
      <alignment horizontal="center" vertical="center"/>
    </xf>
    <xf numFmtId="43" fontId="14" fillId="3" borderId="26" xfId="1" applyFont="1" applyFill="1" applyBorder="1" applyAlignment="1">
      <alignment horizontal="center" vertical="center"/>
    </xf>
    <xf numFmtId="43" fontId="2" fillId="3" borderId="2" xfId="1" applyFont="1" applyFill="1" applyBorder="1" applyAlignment="1">
      <alignment horizontal="center" vertical="center" wrapText="1"/>
    </xf>
    <xf numFmtId="43" fontId="2" fillId="3" borderId="14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43" fontId="7" fillId="0" borderId="0" xfId="1" applyFont="1" applyAlignment="1">
      <alignment horizontal="center" vertical="center" wrapText="1"/>
    </xf>
    <xf numFmtId="43" fontId="7" fillId="0" borderId="8" xfId="1" applyFont="1" applyBorder="1" applyAlignment="1">
      <alignment horizontal="center" vertical="center" wrapText="1"/>
    </xf>
    <xf numFmtId="43" fontId="3" fillId="3" borderId="9" xfId="1" applyFont="1" applyFill="1" applyBorder="1" applyAlignment="1">
      <alignment horizontal="center" vertical="center"/>
    </xf>
    <xf numFmtId="43" fontId="3" fillId="3" borderId="2" xfId="1" applyFont="1" applyFill="1" applyBorder="1" applyAlignment="1">
      <alignment horizontal="center" vertical="center" wrapText="1"/>
    </xf>
    <xf numFmtId="43" fontId="3" fillId="3" borderId="14" xfId="1" applyFont="1" applyFill="1" applyBorder="1" applyAlignment="1">
      <alignment horizontal="center" vertical="center" wrapText="1"/>
    </xf>
    <xf numFmtId="43" fontId="2" fillId="3" borderId="19" xfId="1" applyFont="1" applyFill="1" applyBorder="1" applyAlignment="1">
      <alignment horizontal="center" vertical="center" wrapText="1"/>
    </xf>
    <xf numFmtId="43" fontId="2" fillId="3" borderId="20" xfId="1" applyFont="1" applyFill="1" applyBorder="1" applyAlignment="1">
      <alignment horizontal="center" vertical="center" wrapText="1"/>
    </xf>
    <xf numFmtId="43" fontId="6" fillId="0" borderId="0" xfId="1" applyFont="1" applyAlignment="1">
      <alignment horizontal="center" vertical="center" wrapText="1"/>
    </xf>
    <xf numFmtId="43" fontId="6" fillId="0" borderId="8" xfId="1" applyFont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 wrapText="1"/>
    </xf>
    <xf numFmtId="43" fontId="2" fillId="3" borderId="15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43" fontId="14" fillId="3" borderId="9" xfId="1" applyFont="1" applyFill="1" applyBorder="1" applyAlignment="1">
      <alignment horizontal="center" vertical="center"/>
    </xf>
    <xf numFmtId="43" fontId="14" fillId="3" borderId="3" xfId="1" applyFont="1" applyFill="1" applyBorder="1" applyAlignment="1">
      <alignment horizontal="center" vertical="center" wrapText="1"/>
    </xf>
    <xf numFmtId="43" fontId="14" fillId="3" borderId="15" xfId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E6B9B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Percentage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9542147492846119E-2"/>
          <c:y val="0.17706455171364452"/>
          <c:w val="0.7752985768433116"/>
          <c:h val="0.61170240992603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Report_SL'!$Q$3</c:f>
              <c:strCache>
                <c:ptCount val="1"/>
                <c:pt idx="0">
                  <c:v>% Spent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2288789455057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B3-4D6A-B809-F0740560B07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'Financial Report_SL'!$A$5:$A$11</c:f>
              <c:strCache>
                <c:ptCount val="7"/>
                <c:pt idx="0">
                  <c:v>Objective 1.</c:v>
                </c:pt>
                <c:pt idx="1">
                  <c:v>Objective 2.</c:v>
                </c:pt>
                <c:pt idx="2">
                  <c:v>Objective 3.</c:v>
                </c:pt>
                <c:pt idx="3">
                  <c:v>Objective 4.</c:v>
                </c:pt>
                <c:pt idx="4">
                  <c:v>Objective 5.</c:v>
                </c:pt>
                <c:pt idx="5">
                  <c:v>Project Salary </c:v>
                </c:pt>
                <c:pt idx="6">
                  <c:v>Program Support</c:v>
                </c:pt>
              </c:strCache>
            </c:strRef>
          </c:cat>
          <c:val>
            <c:numRef>
              <c:f>'Financial Report_SL'!$Q$5:$Q$11</c:f>
              <c:numCache>
                <c:formatCode>0.00%</c:formatCode>
                <c:ptCount val="7"/>
                <c:pt idx="0">
                  <c:v>0.87231872070581751</c:v>
                </c:pt>
                <c:pt idx="1">
                  <c:v>0.73602519244226738</c:v>
                </c:pt>
                <c:pt idx="2">
                  <c:v>0.5204172265044904</c:v>
                </c:pt>
                <c:pt idx="3">
                  <c:v>0.51072761664564936</c:v>
                </c:pt>
                <c:pt idx="4">
                  <c:v>0.78993705035971218</c:v>
                </c:pt>
                <c:pt idx="5">
                  <c:v>0.88093902439024374</c:v>
                </c:pt>
                <c:pt idx="6">
                  <c:v>0.88965876288659795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B3-4D6A-B809-F0740560B07B}"/>
            </c:ext>
          </c:extLst>
        </c:ser>
        <c:ser>
          <c:idx val="1"/>
          <c:order val="1"/>
          <c:tx>
            <c:strRef>
              <c:f>'Financial Report_SL'!$R$3</c:f>
              <c:strCache>
                <c:ptCount val="1"/>
                <c:pt idx="0">
                  <c:v>% Balance 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rgbClr val="FF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'Financial Report_SL'!$A$5:$A$11</c:f>
              <c:strCache>
                <c:ptCount val="7"/>
                <c:pt idx="0">
                  <c:v>Objective 1.</c:v>
                </c:pt>
                <c:pt idx="1">
                  <c:v>Objective 2.</c:v>
                </c:pt>
                <c:pt idx="2">
                  <c:v>Objective 3.</c:v>
                </c:pt>
                <c:pt idx="3">
                  <c:v>Objective 4.</c:v>
                </c:pt>
                <c:pt idx="4">
                  <c:v>Objective 5.</c:v>
                </c:pt>
                <c:pt idx="5">
                  <c:v>Project Salary </c:v>
                </c:pt>
                <c:pt idx="6">
                  <c:v>Program Support</c:v>
                </c:pt>
              </c:strCache>
            </c:strRef>
          </c:cat>
          <c:val>
            <c:numRef>
              <c:f>'Financial Report_SL'!$R$5:$R$11</c:f>
              <c:numCache>
                <c:formatCode>0.00%</c:formatCode>
                <c:ptCount val="7"/>
                <c:pt idx="0">
                  <c:v>0.12768127929418252</c:v>
                </c:pt>
                <c:pt idx="1">
                  <c:v>0.26397480755773267</c:v>
                </c:pt>
                <c:pt idx="2">
                  <c:v>0.47958277349550954</c:v>
                </c:pt>
                <c:pt idx="3">
                  <c:v>0.48927238335435058</c:v>
                </c:pt>
                <c:pt idx="4">
                  <c:v>0.21006294964028779</c:v>
                </c:pt>
                <c:pt idx="5">
                  <c:v>0.11906097560975623</c:v>
                </c:pt>
                <c:pt idx="6">
                  <c:v>0.110341237113402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EB3-4D6A-B809-F0740560B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136384"/>
        <c:axId val="223142656"/>
      </c:barChart>
      <c:catAx>
        <c:axId val="22313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January to December 2015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142656"/>
        <c:crosses val="autoZero"/>
        <c:auto val="1"/>
        <c:lblAlgn val="ctr"/>
        <c:lblOffset val="100"/>
        <c:noMultiLvlLbl val="0"/>
      </c:catAx>
      <c:valAx>
        <c:axId val="223142656"/>
        <c:scaling>
          <c:orientation val="minMax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crossAx val="223136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15748031496063095" l="0.31496062992126395" r="0.31496062992126395" t="0.35433070866141736" header="0" footer="0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Percentage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9542147492846119E-2"/>
          <c:y val="0.11426276092813331"/>
          <c:w val="0.7597136983391507"/>
          <c:h val="0.688714561175311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Report _RKK'!$Q$3</c:f>
              <c:strCache>
                <c:ptCount val="1"/>
                <c:pt idx="0">
                  <c:v>% Spent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2288789455057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ED-45AA-8FF6-92ADE61399CA}"/>
                </c:ext>
              </c:extLst>
            </c:dLbl>
            <c:dLbl>
              <c:idx val="2"/>
              <c:layout>
                <c:manualLayout>
                  <c:x val="0"/>
                  <c:y val="-2.4577578910115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ED-45AA-8FF6-92ADE61399CA}"/>
                </c:ext>
              </c:extLst>
            </c:dLbl>
            <c:dLbl>
              <c:idx val="3"/>
              <c:layout>
                <c:manualLayout>
                  <c:x val="1.2746973873420944E-3"/>
                  <c:y val="-3.67309564451838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ED-45AA-8FF6-92ADE61399C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'Financial Report _RKK'!$A$5:$A$10</c:f>
              <c:strCache>
                <c:ptCount val="6"/>
                <c:pt idx="0">
                  <c:v>Objective 1.</c:v>
                </c:pt>
                <c:pt idx="1">
                  <c:v>Objective 2.</c:v>
                </c:pt>
                <c:pt idx="2">
                  <c:v>Objective 3.</c:v>
                </c:pt>
                <c:pt idx="3">
                  <c:v>Objective 4.</c:v>
                </c:pt>
                <c:pt idx="4">
                  <c:v>Project Salary </c:v>
                </c:pt>
                <c:pt idx="5">
                  <c:v>Program Support</c:v>
                </c:pt>
              </c:strCache>
            </c:strRef>
          </c:cat>
          <c:val>
            <c:numRef>
              <c:f>'Financial Report _RKK'!$Q$5:$Q$10</c:f>
              <c:numCache>
                <c:formatCode>0.00%</c:formatCode>
                <c:ptCount val="6"/>
                <c:pt idx="0">
                  <c:v>0.95991813127928372</c:v>
                </c:pt>
                <c:pt idx="1">
                  <c:v>0.97446571109775992</c:v>
                </c:pt>
                <c:pt idx="2">
                  <c:v>1.4881163434903051</c:v>
                </c:pt>
                <c:pt idx="3">
                  <c:v>1.0413925019127774</c:v>
                </c:pt>
                <c:pt idx="4">
                  <c:v>0.89347544089782838</c:v>
                </c:pt>
                <c:pt idx="5">
                  <c:v>0.68605985037406481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FED-45AA-8FF6-92ADE61399CA}"/>
            </c:ext>
          </c:extLst>
        </c:ser>
        <c:ser>
          <c:idx val="1"/>
          <c:order val="1"/>
          <c:tx>
            <c:strRef>
              <c:f>'Financial Report _RKK'!$R$3</c:f>
              <c:strCache>
                <c:ptCount val="1"/>
                <c:pt idx="0">
                  <c:v>% Balance </c:v>
                </c:pt>
              </c:strCache>
            </c:strRef>
          </c:tx>
          <c:spPr>
            <a:gradFill>
              <a:gsLst>
                <a:gs pos="0">
                  <a:srgbClr val="4F81BD">
                    <a:tint val="660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0"/>
                  <c:y val="-1.4692382578073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ED-45AA-8FF6-92ADE61399CA}"/>
                </c:ext>
              </c:extLst>
            </c:dLbl>
            <c:dLbl>
              <c:idx val="1"/>
              <c:layout>
                <c:manualLayout>
                  <c:x val="1.2746973873420944E-3"/>
                  <c:y val="-5.6111597322284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ED-45AA-8FF6-92ADE61399CA}"/>
                </c:ext>
              </c:extLst>
            </c:dLbl>
            <c:dLbl>
              <c:idx val="2"/>
              <c:layout>
                <c:manualLayout>
                  <c:x val="2.6625251472355443E-3"/>
                  <c:y val="0.282828364627915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161616208358808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3312625736177721E-3"/>
                  <c:y val="7.34619128903676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ED-45AA-8FF6-92ADE61399C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'Financial Report _RKK'!$A$5:$A$10</c:f>
              <c:strCache>
                <c:ptCount val="6"/>
                <c:pt idx="0">
                  <c:v>Objective 1.</c:v>
                </c:pt>
                <c:pt idx="1">
                  <c:v>Objective 2.</c:v>
                </c:pt>
                <c:pt idx="2">
                  <c:v>Objective 3.</c:v>
                </c:pt>
                <c:pt idx="3">
                  <c:v>Objective 4.</c:v>
                </c:pt>
                <c:pt idx="4">
                  <c:v>Project Salary </c:v>
                </c:pt>
                <c:pt idx="5">
                  <c:v>Program Support</c:v>
                </c:pt>
              </c:strCache>
            </c:strRef>
          </c:cat>
          <c:val>
            <c:numRef>
              <c:f>'Financial Report _RKK'!$R$5:$R$10</c:f>
              <c:numCache>
                <c:formatCode>0.00%</c:formatCode>
                <c:ptCount val="6"/>
                <c:pt idx="0">
                  <c:v>4.0081868720716306E-2</c:v>
                </c:pt>
                <c:pt idx="1">
                  <c:v>2.5534288902240083E-2</c:v>
                </c:pt>
                <c:pt idx="2">
                  <c:v>-0.48811634349030508</c:v>
                </c:pt>
                <c:pt idx="3">
                  <c:v>-4.13925019127774E-2</c:v>
                </c:pt>
                <c:pt idx="4">
                  <c:v>0.10652455910217166</c:v>
                </c:pt>
                <c:pt idx="5">
                  <c:v>0.31394014962593519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FED-45AA-8FF6-92ADE6139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340416"/>
        <c:axId val="223387648"/>
      </c:barChart>
      <c:catAx>
        <c:axId val="223340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200" b="1" i="0" baseline="0"/>
                  <a:t>January to December 2015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387648"/>
        <c:crosses val="autoZero"/>
        <c:auto val="1"/>
        <c:lblAlgn val="ctr"/>
        <c:lblOffset val="100"/>
        <c:noMultiLvlLbl val="0"/>
      </c:catAx>
      <c:valAx>
        <c:axId val="223387648"/>
        <c:scaling>
          <c:orientation val="minMax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crossAx val="2233404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157480314960631" l="0.31496062992126417" r="0.31496062992126417" t="0.35433070866141736" header="0" footer="0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Percentage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9542147492846119E-2"/>
          <c:y val="0.18796465441819846"/>
          <c:w val="0.75161629351699855"/>
          <c:h val="0.659291939443281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Report_CDIDF'!$Q$3</c:f>
              <c:strCache>
                <c:ptCount val="1"/>
                <c:pt idx="0">
                  <c:v>% Spent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3031409153326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F4-4CDE-B2D6-25AC8565FACA}"/>
                </c:ext>
              </c:extLst>
            </c:dLbl>
            <c:dLbl>
              <c:idx val="3"/>
              <c:layout>
                <c:manualLayout>
                  <c:x val="-1.5398433870152646E-3"/>
                  <c:y val="0.220750551876379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F4-4CDE-B2D6-25AC8565FAC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'Financial Report_CDIDF'!$A$5:$A$10</c:f>
              <c:strCache>
                <c:ptCount val="6"/>
                <c:pt idx="0">
                  <c:v>Objective 1.</c:v>
                </c:pt>
                <c:pt idx="1">
                  <c:v>Objective 2.</c:v>
                </c:pt>
                <c:pt idx="2">
                  <c:v>Objective 3.</c:v>
                </c:pt>
                <c:pt idx="3">
                  <c:v>Objective 4.</c:v>
                </c:pt>
                <c:pt idx="4">
                  <c:v>Project Salary </c:v>
                </c:pt>
                <c:pt idx="5">
                  <c:v>Program Support</c:v>
                </c:pt>
              </c:strCache>
            </c:strRef>
          </c:cat>
          <c:val>
            <c:numRef>
              <c:f>'Financial Report_CDIDF'!$Q$5:$Q$10</c:f>
              <c:numCache>
                <c:formatCode>0.00%</c:formatCode>
                <c:ptCount val="6"/>
                <c:pt idx="0">
                  <c:v>0.94019753086419755</c:v>
                </c:pt>
                <c:pt idx="1">
                  <c:v>0.82053333333333334</c:v>
                </c:pt>
                <c:pt idx="2">
                  <c:v>0.5766674228675136</c:v>
                </c:pt>
                <c:pt idx="3">
                  <c:v>1.0772739726027398</c:v>
                </c:pt>
                <c:pt idx="4">
                  <c:v>0.92166666666666663</c:v>
                </c:pt>
                <c:pt idx="5">
                  <c:v>0.98203575547866195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8F4-4CDE-B2D6-25AC8565FACA}"/>
            </c:ext>
          </c:extLst>
        </c:ser>
        <c:ser>
          <c:idx val="1"/>
          <c:order val="1"/>
          <c:tx>
            <c:strRef>
              <c:f>'Financial Report_CDIDF'!$R$3</c:f>
              <c:strCache>
                <c:ptCount val="1"/>
                <c:pt idx="0">
                  <c:v>% Balance </c:v>
                </c:pt>
              </c:strCache>
            </c:strRef>
          </c:tx>
          <c:spPr>
            <a:gradFill>
              <a:gsLst>
                <a:gs pos="0">
                  <a:srgbClr val="4F81BD">
                    <a:tint val="660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dLbl>
              <c:idx val="2"/>
              <c:layout>
                <c:manualLayout>
                  <c:x val="0"/>
                  <c:y val="1.9014096747840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F4-4CDE-B2D6-25AC8565FACA}"/>
                </c:ext>
              </c:extLst>
            </c:dLbl>
            <c:dLbl>
              <c:idx val="3"/>
              <c:layout>
                <c:manualLayout>
                  <c:x val="0"/>
                  <c:y val="0.211920529801324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8F4-4CDE-B2D6-25AC8565FACA}"/>
                </c:ext>
              </c:extLst>
            </c:dLbl>
            <c:numFmt formatCode="0.00%" sourceLinked="0"/>
            <c:spPr>
              <a:effectLst>
                <a:outerShdw blurRad="50800" dist="50800" dir="5400000" algn="ctr" rotWithShape="0">
                  <a:schemeClr val="accent6">
                    <a:lumMod val="40000"/>
                    <a:lumOff val="60000"/>
                  </a:schemeClr>
                </a:outerShdw>
              </a:effectLst>
            </c:spPr>
            <c:txPr>
              <a:bodyPr rot="-5400000" vert="horz"/>
              <a:lstStyle/>
              <a:p>
                <a:pPr>
                  <a:defRPr sz="105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'Financial Report_CDIDF'!$A$5:$A$10</c:f>
              <c:strCache>
                <c:ptCount val="6"/>
                <c:pt idx="0">
                  <c:v>Objective 1.</c:v>
                </c:pt>
                <c:pt idx="1">
                  <c:v>Objective 2.</c:v>
                </c:pt>
                <c:pt idx="2">
                  <c:v>Objective 3.</c:v>
                </c:pt>
                <c:pt idx="3">
                  <c:v>Objective 4.</c:v>
                </c:pt>
                <c:pt idx="4">
                  <c:v>Project Salary </c:v>
                </c:pt>
                <c:pt idx="5">
                  <c:v>Program Support</c:v>
                </c:pt>
              </c:strCache>
            </c:strRef>
          </c:cat>
          <c:val>
            <c:numRef>
              <c:f>'Financial Report_CDIDF'!$R$5:$R$10</c:f>
              <c:numCache>
                <c:formatCode>0.00%</c:formatCode>
                <c:ptCount val="6"/>
                <c:pt idx="0">
                  <c:v>5.9802469135802394E-2</c:v>
                </c:pt>
                <c:pt idx="1">
                  <c:v>0.17946666666666664</c:v>
                </c:pt>
                <c:pt idx="2">
                  <c:v>0.42333257713248645</c:v>
                </c:pt>
                <c:pt idx="3">
                  <c:v>-7.727397260273984E-2</c:v>
                </c:pt>
                <c:pt idx="4">
                  <c:v>7.8333333333333338E-2</c:v>
                </c:pt>
                <c:pt idx="5">
                  <c:v>1.7964244521337998E-2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8F4-4CDE-B2D6-25AC8565F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444992"/>
        <c:axId val="223446912"/>
      </c:barChart>
      <c:catAx>
        <c:axId val="22344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200" b="1" i="0" baseline="0"/>
                  <a:t>January to December 2015</a:t>
                </a:r>
              </a:p>
            </c:rich>
          </c:tx>
          <c:layout>
            <c:manualLayout>
              <c:xMode val="edge"/>
              <c:yMode val="edge"/>
              <c:x val="0.34845431248296477"/>
              <c:y val="0.8753195560231432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23446912"/>
        <c:crosses val="autoZero"/>
        <c:auto val="1"/>
        <c:lblAlgn val="ctr"/>
        <c:lblOffset val="100"/>
        <c:noMultiLvlLbl val="0"/>
      </c:catAx>
      <c:valAx>
        <c:axId val="223446912"/>
        <c:scaling>
          <c:orientation val="minMax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23444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055881936913836"/>
          <c:y val="0.21351741032370974"/>
          <c:w val="0.12986034230751095"/>
          <c:h val="0.18225371828521436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15748031496063089" l="0.31496062992126372" r="0.31496062992126372" t="0.35433070866141736" header="0" footer="0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Percentage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9542147492846119E-2"/>
          <c:y val="0.18796465441819851"/>
          <c:w val="0.75161629351699877"/>
          <c:h val="0.57675870516185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Report Global'!$Q$3</c:f>
              <c:strCache>
                <c:ptCount val="1"/>
                <c:pt idx="0">
                  <c:v>% Spent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0201005025125632E-3"/>
                  <c:y val="-8.98782598983637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48-46E6-BC7C-379272807B33}"/>
                </c:ext>
              </c:extLst>
            </c:dLbl>
            <c:dLbl>
              <c:idx val="1"/>
              <c:layout>
                <c:manualLayout>
                  <c:x val="0"/>
                  <c:y val="1.06382978723403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48-46E6-BC7C-379272807B33}"/>
                </c:ext>
              </c:extLst>
            </c:dLbl>
            <c:dLbl>
              <c:idx val="2"/>
              <c:layout>
                <c:manualLayout>
                  <c:x val="-4.9133994097284044E-17"/>
                  <c:y val="1.7730496453900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48-46E6-BC7C-379272807B3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'Financial Report Global'!$A$5:$A$9</c:f>
              <c:strCache>
                <c:ptCount val="5"/>
                <c:pt idx="0">
                  <c:v>1566-ICREEC Project (Samlout)</c:v>
                </c:pt>
                <c:pt idx="1">
                  <c:v>1432IPEQCOS Project (RKK)</c:v>
                </c:pt>
                <c:pt idx="2">
                  <c:v>5-CDIDF Project</c:v>
                </c:pt>
                <c:pt idx="3">
                  <c:v>II.Direct Project Salary</c:v>
                </c:pt>
                <c:pt idx="4">
                  <c:v>III.Program Support</c:v>
                </c:pt>
              </c:strCache>
            </c:strRef>
          </c:cat>
          <c:val>
            <c:numRef>
              <c:f>'Financial Report Global'!$Q$5:$Q$9</c:f>
              <c:numCache>
                <c:formatCode>0.00%</c:formatCode>
                <c:ptCount val="5"/>
                <c:pt idx="0">
                  <c:v>0.66671763243295601</c:v>
                </c:pt>
                <c:pt idx="1">
                  <c:v>1.0468932145825536</c:v>
                </c:pt>
                <c:pt idx="2">
                  <c:v>0.78425606038612272</c:v>
                </c:pt>
                <c:pt idx="3">
                  <c:v>0.8901644894330073</c:v>
                </c:pt>
                <c:pt idx="4">
                  <c:v>0.82771332829903721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D48-46E6-BC7C-379272807B33}"/>
            </c:ext>
          </c:extLst>
        </c:ser>
        <c:ser>
          <c:idx val="1"/>
          <c:order val="1"/>
          <c:tx>
            <c:strRef>
              <c:f>'Financial Report Global'!$R$3</c:f>
              <c:strCache>
                <c:ptCount val="1"/>
                <c:pt idx="0">
                  <c:v>% Balance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3400335008375273E-3"/>
                  <c:y val="1.7730496453900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48-46E6-BC7C-379272807B33}"/>
                </c:ext>
              </c:extLst>
            </c:dLbl>
            <c:dLbl>
              <c:idx val="1"/>
              <c:layout>
                <c:manualLayout>
                  <c:x val="5.801461238518948E-4"/>
                  <c:y val="0.202127938794884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48-46E6-BC7C-379272807B33}"/>
                </c:ext>
              </c:extLst>
            </c:dLbl>
            <c:dLbl>
              <c:idx val="2"/>
              <c:layout>
                <c:manualLayout>
                  <c:x val="-4.5985026779401714E-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48-46E6-BC7C-379272807B33}"/>
                </c:ext>
              </c:extLst>
            </c:dLbl>
            <c:dLbl>
              <c:idx val="3"/>
              <c:layout>
                <c:manualLayout>
                  <c:x val="-5.079918515720591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48-46E6-BC7C-379272807B33}"/>
                </c:ext>
              </c:extLst>
            </c:dLbl>
            <c:dLbl>
              <c:idx val="4"/>
              <c:layout>
                <c:manualLayout>
                  <c:x val="-4.5985026779401714E-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D48-46E6-BC7C-379272807B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'Financial Report Global'!$A$5:$A$9</c:f>
              <c:strCache>
                <c:ptCount val="5"/>
                <c:pt idx="0">
                  <c:v>1566-ICREEC Project (Samlout)</c:v>
                </c:pt>
                <c:pt idx="1">
                  <c:v>1432IPEQCOS Project (RKK)</c:v>
                </c:pt>
                <c:pt idx="2">
                  <c:v>5-CDIDF Project</c:v>
                </c:pt>
                <c:pt idx="3">
                  <c:v>II.Direct Project Salary</c:v>
                </c:pt>
                <c:pt idx="4">
                  <c:v>III.Program Support</c:v>
                </c:pt>
              </c:strCache>
            </c:strRef>
          </c:cat>
          <c:val>
            <c:numRef>
              <c:f>'Financial Report Global'!$R$5:$R$9</c:f>
              <c:numCache>
                <c:formatCode>0.00%</c:formatCode>
                <c:ptCount val="5"/>
                <c:pt idx="0">
                  <c:v>0.33328236756704399</c:v>
                </c:pt>
                <c:pt idx="1">
                  <c:v>-4.6893214582553543E-2</c:v>
                </c:pt>
                <c:pt idx="2">
                  <c:v>0.21574393961387722</c:v>
                </c:pt>
                <c:pt idx="3">
                  <c:v>0.10983551056699273</c:v>
                </c:pt>
                <c:pt idx="4">
                  <c:v>0.17228667170096279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D48-46E6-BC7C-379272807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772672"/>
        <c:axId val="223774592"/>
      </c:barChart>
      <c:catAx>
        <c:axId val="223772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200" b="1" i="0" baseline="0"/>
                  <a:t>January to December 2015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23774592"/>
        <c:crosses val="autoZero"/>
        <c:auto val="1"/>
        <c:lblAlgn val="ctr"/>
        <c:lblOffset val="100"/>
        <c:noMultiLvlLbl val="0"/>
      </c:catAx>
      <c:valAx>
        <c:axId val="223774592"/>
        <c:scaling>
          <c:orientation val="minMax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23772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754804842943063"/>
          <c:y val="0.21351741032370974"/>
          <c:w val="0.17287105240877138"/>
          <c:h val="0.18225371828521436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15748031496063095" l="0.31496062992126395" r="0.31496062992126395" t="0.35433070866141736" header="0" footer="0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Global Financial Report</a:t>
            </a:r>
          </a:p>
          <a:p>
            <a:pPr>
              <a:defRPr/>
            </a:pPr>
            <a:r>
              <a:rPr lang="en-US"/>
              <a:t>Date: January to December 2015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Expenditure!$N$3</c:f>
              <c:strCache>
                <c:ptCount val="1"/>
                <c:pt idx="0">
                  <c:v>Total Expenses</c:v>
                </c:pt>
              </c:strCache>
            </c:strRef>
          </c:tx>
          <c:dLbls>
            <c:dLbl>
              <c:idx val="0"/>
              <c:layout>
                <c:manualLayout>
                  <c:x val="-0.12111638122386041"/>
                  <c:y val="-0.1130010046398095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6.2229802877014261E-2"/>
                  <c:y val="9.751333485345546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7.3377440246004746E-2"/>
                  <c:y val="0.181426185455055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Expenditure!$A$5:$A$6</c:f>
              <c:strCache>
                <c:ptCount val="2"/>
                <c:pt idx="0">
                  <c:v>Direct Cost</c:v>
                </c:pt>
                <c:pt idx="1">
                  <c:v>Program Support (Indirect Cost)</c:v>
                </c:pt>
              </c:strCache>
            </c:strRef>
          </c:cat>
          <c:val>
            <c:numRef>
              <c:f>Expenditure!$N$5:$N$6</c:f>
              <c:numCache>
                <c:formatCode>_(* #,##0.00_);_(* \(#,##0.00\);_(* "-"??_);_(@_)</c:formatCode>
                <c:ptCount val="2"/>
                <c:pt idx="0">
                  <c:v>135700.06</c:v>
                </c:pt>
                <c:pt idx="1">
                  <c:v>17537.59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849021974442976"/>
          <c:y val="0.45376676655259507"/>
          <c:w val="0.34815211602199359"/>
          <c:h val="0.11331901168939545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1</xdr:col>
      <xdr:colOff>134408</xdr:colOff>
      <xdr:row>1</xdr:row>
      <xdr:rowOff>333375</xdr:rowOff>
    </xdr:to>
    <xdr:pic>
      <xdr:nvPicPr>
        <xdr:cNvPr id="4" name="Picture 3" descr="D:\Program Support\KHEN Logo\New Logo 9 July 2015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38100"/>
          <a:ext cx="12763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83257</xdr:colOff>
      <xdr:row>18</xdr:row>
      <xdr:rowOff>170746</xdr:rowOff>
    </xdr:from>
    <xdr:to>
      <xdr:col>17</xdr:col>
      <xdr:colOff>381001</xdr:colOff>
      <xdr:row>37</xdr:row>
      <xdr:rowOff>74084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289983</xdr:colOff>
      <xdr:row>1</xdr:row>
      <xdr:rowOff>371475</xdr:rowOff>
    </xdr:to>
    <xdr:pic>
      <xdr:nvPicPr>
        <xdr:cNvPr id="2" name="Picture 1" descr="D:\Program Support\KHEN Logo\New Logo 9 July 2015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954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104776</xdr:colOff>
      <xdr:row>16</xdr:row>
      <xdr:rowOff>87137</xdr:rowOff>
    </xdr:from>
    <xdr:to>
      <xdr:col>14</xdr:col>
      <xdr:colOff>669925</xdr:colOff>
      <xdr:row>34</xdr:row>
      <xdr:rowOff>115711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173567</xdr:colOff>
      <xdr:row>1</xdr:row>
      <xdr:rowOff>419100</xdr:rowOff>
    </xdr:to>
    <xdr:pic>
      <xdr:nvPicPr>
        <xdr:cNvPr id="2" name="Picture 1" descr="D:\Program Support\KHEN Logo\New Logo 9 July 2015.jp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12954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77258</xdr:colOff>
      <xdr:row>17</xdr:row>
      <xdr:rowOff>31749</xdr:rowOff>
    </xdr:from>
    <xdr:to>
      <xdr:col>14</xdr:col>
      <xdr:colOff>264582</xdr:colOff>
      <xdr:row>34</xdr:row>
      <xdr:rowOff>151693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1295400</xdr:colOff>
      <xdr:row>1</xdr:row>
      <xdr:rowOff>361949</xdr:rowOff>
    </xdr:to>
    <xdr:pic>
      <xdr:nvPicPr>
        <xdr:cNvPr id="2" name="Picture 1" descr="D:\Program Support\KHEN Logo\New Logo 9 July 2015.jp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95400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228600</xdr:colOff>
      <xdr:row>10</xdr:row>
      <xdr:rowOff>133350</xdr:rowOff>
    </xdr:from>
    <xdr:to>
      <xdr:col>10</xdr:col>
      <xdr:colOff>523875</xdr:colOff>
      <xdr:row>29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1409700</xdr:colOff>
      <xdr:row>1</xdr:row>
      <xdr:rowOff>762000</xdr:rowOff>
    </xdr:to>
    <xdr:pic>
      <xdr:nvPicPr>
        <xdr:cNvPr id="2" name="Picture 1" descr="D:\Program Support\KHEN Logo\New Logo 9 July 2015.jp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097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7</xdr:row>
      <xdr:rowOff>123824</xdr:rowOff>
    </xdr:from>
    <xdr:to>
      <xdr:col>9</xdr:col>
      <xdr:colOff>400050</xdr:colOff>
      <xdr:row>30</xdr:row>
      <xdr:rowOff>9525</xdr:rowOff>
    </xdr:to>
    <xdr:graphicFrame macro="[0]!Chart3_Click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showGridLines="0" zoomScale="90" zoomScaleNormal="90" workbookViewId="0">
      <selection activeCell="N15" sqref="N15"/>
    </sheetView>
  </sheetViews>
  <sheetFormatPr defaultRowHeight="15" outlineLevelCol="1" x14ac:dyDescent="0.25"/>
  <cols>
    <col min="1" max="1" width="18.140625" customWidth="1"/>
    <col min="2" max="2" width="10.7109375" customWidth="1"/>
    <col min="3" max="4" width="8.85546875" customWidth="1" outlineLevel="1"/>
    <col min="5" max="5" width="8.7109375" customWidth="1" outlineLevel="1"/>
    <col min="6" max="6" width="8.85546875" customWidth="1" outlineLevel="1"/>
    <col min="7" max="7" width="9.42578125" customWidth="1" outlineLevel="1"/>
    <col min="8" max="8" width="8.85546875" customWidth="1" outlineLevel="1"/>
    <col min="9" max="9" width="9.5703125" customWidth="1" outlineLevel="1"/>
    <col min="10" max="10" width="9.28515625" customWidth="1" outlineLevel="1"/>
    <col min="11" max="14" width="9.42578125" customWidth="1" outlineLevel="1"/>
    <col min="15" max="15" width="10.85546875" customWidth="1"/>
    <col min="16" max="16" width="10.28515625" customWidth="1"/>
    <col min="17" max="17" width="8.42578125" customWidth="1"/>
    <col min="18" max="18" width="11.42578125" customWidth="1"/>
    <col min="19" max="19" width="4.42578125" customWidth="1"/>
    <col min="22" max="22" width="93.28515625" customWidth="1"/>
  </cols>
  <sheetData>
    <row r="1" spans="1:22" ht="41.25" customHeight="1" x14ac:dyDescent="0.25">
      <c r="B1" s="60" t="s">
        <v>31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" t="s">
        <v>37</v>
      </c>
    </row>
    <row r="2" spans="1:22" ht="32.25" customHeight="1" thickBot="1" x14ac:dyDescent="0.3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7" t="s">
        <v>38</v>
      </c>
    </row>
    <row r="3" spans="1:22" ht="21" customHeight="1" x14ac:dyDescent="0.25">
      <c r="A3" s="58" t="s">
        <v>0</v>
      </c>
      <c r="B3" s="56" t="s">
        <v>1</v>
      </c>
      <c r="C3" s="62" t="s">
        <v>2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3" t="s">
        <v>20</v>
      </c>
      <c r="P3" s="56" t="s">
        <v>19</v>
      </c>
      <c r="Q3" s="65" t="s">
        <v>3</v>
      </c>
      <c r="R3" s="56" t="s">
        <v>21</v>
      </c>
    </row>
    <row r="4" spans="1:22" ht="21" customHeight="1" thickBot="1" x14ac:dyDescent="0.3">
      <c r="A4" s="59"/>
      <c r="B4" s="57"/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64"/>
      <c r="P4" s="57"/>
      <c r="Q4" s="66"/>
      <c r="R4" s="57"/>
    </row>
    <row r="5" spans="1:22" ht="14.45" x14ac:dyDescent="0.35">
      <c r="A5" s="1" t="s">
        <v>22</v>
      </c>
      <c r="B5" s="9">
        <v>18135</v>
      </c>
      <c r="C5" s="10">
        <v>1737.39</v>
      </c>
      <c r="D5" s="10">
        <v>1689.88</v>
      </c>
      <c r="E5" s="10">
        <v>2374.0300000000002</v>
      </c>
      <c r="F5" s="10">
        <v>1162.1300000000001</v>
      </c>
      <c r="G5" s="10">
        <v>1026.44</v>
      </c>
      <c r="H5" s="10">
        <v>837.73</v>
      </c>
      <c r="I5" s="10">
        <v>1570.67</v>
      </c>
      <c r="J5" s="10">
        <v>1867.43</v>
      </c>
      <c r="K5" s="10">
        <v>1118.73</v>
      </c>
      <c r="L5" s="10">
        <v>531</v>
      </c>
      <c r="M5" s="10">
        <v>1447.09</v>
      </c>
      <c r="N5" s="10">
        <v>456.98</v>
      </c>
      <c r="O5" s="10">
        <f>SUM(C5:N5)</f>
        <v>15819.5</v>
      </c>
      <c r="P5" s="11">
        <f>B5-O5</f>
        <v>2315.5</v>
      </c>
      <c r="Q5" s="15">
        <f>O5/B5</f>
        <v>0.87231872070581751</v>
      </c>
      <c r="R5" s="23">
        <f>P5/B5</f>
        <v>0.12768127929418252</v>
      </c>
      <c r="V5" s="26"/>
    </row>
    <row r="6" spans="1:22" ht="14.45" x14ac:dyDescent="0.35">
      <c r="A6" s="1" t="s">
        <v>23</v>
      </c>
      <c r="B6" s="9">
        <v>10717.5</v>
      </c>
      <c r="C6" s="10">
        <v>36</v>
      </c>
      <c r="D6" s="10">
        <v>28</v>
      </c>
      <c r="E6" s="10">
        <v>1589.32</v>
      </c>
      <c r="F6" s="10">
        <v>1128.3599999999999</v>
      </c>
      <c r="G6" s="10">
        <v>90.51</v>
      </c>
      <c r="H6" s="10">
        <v>1653.3</v>
      </c>
      <c r="I6" s="10">
        <v>1166.93</v>
      </c>
      <c r="J6" s="10">
        <v>1276</v>
      </c>
      <c r="K6" s="10">
        <v>50</v>
      </c>
      <c r="L6" s="10">
        <v>50</v>
      </c>
      <c r="M6" s="10">
        <v>50</v>
      </c>
      <c r="N6" s="10">
        <v>769.93</v>
      </c>
      <c r="O6" s="10">
        <f t="shared" ref="O6:O10" si="0">SUM(C6:N6)</f>
        <v>7888.35</v>
      </c>
      <c r="P6" s="11">
        <f t="shared" ref="P6:P11" si="1">B6-O6</f>
        <v>2829.1499999999996</v>
      </c>
      <c r="Q6" s="15">
        <f t="shared" ref="Q6:Q12" si="2">O6/B6</f>
        <v>0.73602519244226738</v>
      </c>
      <c r="R6" s="24">
        <f t="shared" ref="R6:R10" si="3">P6/B6</f>
        <v>0.26397480755773267</v>
      </c>
    </row>
    <row r="7" spans="1:22" ht="14.45" x14ac:dyDescent="0.35">
      <c r="A7" s="1" t="s">
        <v>24</v>
      </c>
      <c r="B7" s="9">
        <v>7070.5</v>
      </c>
      <c r="C7" s="10">
        <v>34.479999999999997</v>
      </c>
      <c r="D7" s="10">
        <v>475.74</v>
      </c>
      <c r="E7" s="10">
        <v>545.48</v>
      </c>
      <c r="F7" s="10">
        <v>386.61</v>
      </c>
      <c r="G7" s="10">
        <v>280.13</v>
      </c>
      <c r="H7" s="10">
        <v>408.19</v>
      </c>
      <c r="I7" s="10">
        <v>604.78</v>
      </c>
      <c r="J7" s="10">
        <v>126.75</v>
      </c>
      <c r="K7" s="10">
        <v>188.25</v>
      </c>
      <c r="L7" s="10">
        <v>119.97</v>
      </c>
      <c r="M7" s="10">
        <v>54.41</v>
      </c>
      <c r="N7" s="10">
        <v>454.82</v>
      </c>
      <c r="O7" s="10">
        <f t="shared" si="0"/>
        <v>3679.6099999999997</v>
      </c>
      <c r="P7" s="11">
        <f t="shared" si="1"/>
        <v>3390.8900000000003</v>
      </c>
      <c r="Q7" s="15">
        <f t="shared" si="2"/>
        <v>0.5204172265044904</v>
      </c>
      <c r="R7" s="24">
        <f t="shared" si="3"/>
        <v>0.47958277349550954</v>
      </c>
    </row>
    <row r="8" spans="1:22" ht="14.45" x14ac:dyDescent="0.35">
      <c r="A8" s="1" t="s">
        <v>25</v>
      </c>
      <c r="B8" s="9">
        <v>23790</v>
      </c>
      <c r="C8" s="10">
        <v>1285.22</v>
      </c>
      <c r="D8" s="10">
        <v>805.32</v>
      </c>
      <c r="E8" s="10">
        <v>1086.83</v>
      </c>
      <c r="F8" s="10">
        <v>380.22</v>
      </c>
      <c r="G8" s="10">
        <v>1353.1</v>
      </c>
      <c r="H8" s="10">
        <v>2112.2399999999998</v>
      </c>
      <c r="I8" s="10">
        <v>704.96</v>
      </c>
      <c r="J8" s="10">
        <v>365.61</v>
      </c>
      <c r="K8" s="10">
        <v>444.58</v>
      </c>
      <c r="L8" s="10">
        <v>2361.59</v>
      </c>
      <c r="M8" s="10">
        <v>533.98</v>
      </c>
      <c r="N8" s="10">
        <v>716.56</v>
      </c>
      <c r="O8" s="10">
        <f t="shared" si="0"/>
        <v>12150.21</v>
      </c>
      <c r="P8" s="11">
        <f t="shared" si="1"/>
        <v>11639.79</v>
      </c>
      <c r="Q8" s="15">
        <f t="shared" si="2"/>
        <v>0.51072761664564936</v>
      </c>
      <c r="R8" s="24">
        <f t="shared" si="3"/>
        <v>0.48927238335435058</v>
      </c>
    </row>
    <row r="9" spans="1:22" ht="35.25" customHeight="1" x14ac:dyDescent="0.35">
      <c r="A9" s="1" t="s">
        <v>28</v>
      </c>
      <c r="B9" s="9">
        <v>2224</v>
      </c>
      <c r="C9" s="10">
        <v>50</v>
      </c>
      <c r="D9" s="10">
        <v>53</v>
      </c>
      <c r="E9" s="10">
        <v>532.25</v>
      </c>
      <c r="F9" s="10">
        <v>349.48</v>
      </c>
      <c r="G9" s="10">
        <v>63</v>
      </c>
      <c r="H9" s="10">
        <v>79.099999999999994</v>
      </c>
      <c r="I9" s="10">
        <v>29</v>
      </c>
      <c r="J9" s="10">
        <v>54.66</v>
      </c>
      <c r="K9" s="10">
        <v>419.33</v>
      </c>
      <c r="L9" s="10">
        <v>50</v>
      </c>
      <c r="M9" s="10">
        <v>57</v>
      </c>
      <c r="N9" s="10">
        <v>20</v>
      </c>
      <c r="O9" s="10">
        <f t="shared" si="0"/>
        <v>1756.82</v>
      </c>
      <c r="P9" s="11">
        <f t="shared" si="1"/>
        <v>467.18000000000006</v>
      </c>
      <c r="Q9" s="15">
        <f t="shared" si="2"/>
        <v>0.78993705035971218</v>
      </c>
      <c r="R9" s="24">
        <f t="shared" si="3"/>
        <v>0.21006294964028779</v>
      </c>
    </row>
    <row r="10" spans="1:22" ht="40.5" customHeight="1" x14ac:dyDescent="0.35">
      <c r="A10" s="1" t="s">
        <v>26</v>
      </c>
      <c r="B10" s="9">
        <v>26240</v>
      </c>
      <c r="C10" s="10">
        <v>1824.74</v>
      </c>
      <c r="D10" s="10">
        <v>1720</v>
      </c>
      <c r="E10" s="10">
        <v>2099.5</v>
      </c>
      <c r="F10" s="10">
        <v>2228</v>
      </c>
      <c r="G10" s="10">
        <v>1650</v>
      </c>
      <c r="H10" s="10">
        <v>1650</v>
      </c>
      <c r="I10" s="10"/>
      <c r="J10" s="10">
        <v>3580</v>
      </c>
      <c r="K10" s="10">
        <v>1990</v>
      </c>
      <c r="L10" s="10">
        <v>995</v>
      </c>
      <c r="M10" s="10">
        <v>3165</v>
      </c>
      <c r="N10" s="10">
        <v>2213.6</v>
      </c>
      <c r="O10" s="10">
        <f t="shared" si="0"/>
        <v>23115.839999999997</v>
      </c>
      <c r="P10" s="11">
        <f t="shared" si="1"/>
        <v>3124.1600000000035</v>
      </c>
      <c r="Q10" s="15">
        <f t="shared" si="2"/>
        <v>0.88093902439024374</v>
      </c>
      <c r="R10" s="24">
        <f t="shared" si="3"/>
        <v>0.11906097560975623</v>
      </c>
    </row>
    <row r="11" spans="1:22" ht="30.75" customHeight="1" thickBot="1" x14ac:dyDescent="0.4">
      <c r="A11" s="3" t="s">
        <v>27</v>
      </c>
      <c r="B11" s="12">
        <v>9700</v>
      </c>
      <c r="C11" s="13">
        <v>1222.1600000000001</v>
      </c>
      <c r="D11" s="13">
        <v>625.52</v>
      </c>
      <c r="E11" s="13">
        <v>734.08</v>
      </c>
      <c r="F11" s="13">
        <v>752.36</v>
      </c>
      <c r="G11" s="13">
        <v>705.97</v>
      </c>
      <c r="H11" s="13">
        <v>862.04</v>
      </c>
      <c r="I11" s="13">
        <v>342.58</v>
      </c>
      <c r="J11" s="13">
        <v>1166.8599999999999</v>
      </c>
      <c r="K11" s="13">
        <v>559.6</v>
      </c>
      <c r="L11" s="13">
        <v>365.67</v>
      </c>
      <c r="M11" s="13">
        <v>686.27</v>
      </c>
      <c r="N11" s="13">
        <v>606.58000000000004</v>
      </c>
      <c r="O11" s="10">
        <f>SUM(C11:N11)</f>
        <v>8629.69</v>
      </c>
      <c r="P11" s="11">
        <f t="shared" si="1"/>
        <v>1070.3099999999995</v>
      </c>
      <c r="Q11" s="16">
        <f t="shared" si="2"/>
        <v>0.88965876288659795</v>
      </c>
      <c r="R11" s="25">
        <f t="shared" ref="R11" si="4">P11/B11</f>
        <v>0.110341237113402</v>
      </c>
    </row>
    <row r="12" spans="1:22" ht="21" customHeight="1" thickBot="1" x14ac:dyDescent="0.4">
      <c r="A12" s="2" t="s">
        <v>17</v>
      </c>
      <c r="B12" s="14">
        <f t="shared" ref="B12:P12" si="5">SUM(B5:B11)</f>
        <v>97877</v>
      </c>
      <c r="C12" s="14">
        <f t="shared" si="5"/>
        <v>6189.99</v>
      </c>
      <c r="D12" s="14">
        <f t="shared" si="5"/>
        <v>5397.4600000000009</v>
      </c>
      <c r="E12" s="14">
        <f t="shared" si="5"/>
        <v>8961.49</v>
      </c>
      <c r="F12" s="14">
        <f t="shared" si="5"/>
        <v>6387.1599999999989</v>
      </c>
      <c r="G12" s="14">
        <f t="shared" si="5"/>
        <v>5169.1500000000005</v>
      </c>
      <c r="H12" s="14">
        <f t="shared" si="5"/>
        <v>7602.5999999999995</v>
      </c>
      <c r="I12" s="14">
        <f t="shared" si="5"/>
        <v>4418.92</v>
      </c>
      <c r="J12" s="14">
        <f t="shared" si="5"/>
        <v>8437.3100000000013</v>
      </c>
      <c r="K12" s="14">
        <f t="shared" si="5"/>
        <v>4770.49</v>
      </c>
      <c r="L12" s="14">
        <f t="shared" si="5"/>
        <v>4473.2300000000005</v>
      </c>
      <c r="M12" s="14">
        <f t="shared" si="5"/>
        <v>5993.75</v>
      </c>
      <c r="N12" s="14">
        <f t="shared" si="5"/>
        <v>5238.4699999999993</v>
      </c>
      <c r="O12" s="14">
        <f>SUM(O5:O11)</f>
        <v>73040.01999999999</v>
      </c>
      <c r="P12" s="14">
        <f t="shared" si="5"/>
        <v>24836.980000000003</v>
      </c>
      <c r="Q12" s="17">
        <f t="shared" si="2"/>
        <v>0.74624293756449411</v>
      </c>
      <c r="R12" s="18">
        <f>P12/B12</f>
        <v>0.25375706243550583</v>
      </c>
    </row>
    <row r="13" spans="1:22" ht="14.45" x14ac:dyDescent="0.35">
      <c r="A13" s="40" t="s">
        <v>42</v>
      </c>
    </row>
    <row r="14" spans="1:22" ht="14.45" x14ac:dyDescent="0.35">
      <c r="A14" s="41" t="s">
        <v>43</v>
      </c>
    </row>
    <row r="15" spans="1:22" ht="14.45" x14ac:dyDescent="0.35">
      <c r="A15" s="42" t="s">
        <v>44</v>
      </c>
    </row>
    <row r="16" spans="1:22" ht="14.45" x14ac:dyDescent="0.35">
      <c r="A16" s="42" t="s">
        <v>45</v>
      </c>
    </row>
    <row r="17" spans="1:1" x14ac:dyDescent="0.25">
      <c r="A17" s="42" t="s">
        <v>46</v>
      </c>
    </row>
    <row r="18" spans="1:1" x14ac:dyDescent="0.25">
      <c r="A18" s="43" t="s">
        <v>47</v>
      </c>
    </row>
  </sheetData>
  <mergeCells count="8">
    <mergeCell ref="R3:R4"/>
    <mergeCell ref="A3:A4"/>
    <mergeCell ref="B1:Q2"/>
    <mergeCell ref="B3:B4"/>
    <mergeCell ref="C3:N3"/>
    <mergeCell ref="O3:O4"/>
    <mergeCell ref="P3:P4"/>
    <mergeCell ref="Q3:Q4"/>
  </mergeCells>
  <pageMargins left="0.25" right="0.15" top="0.17" bottom="0.15748031496062992" header="0" footer="0"/>
  <pageSetup paperSize="9" scale="7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showGridLines="0" zoomScale="90" zoomScaleNormal="90" workbookViewId="0">
      <selection activeCell="R17" sqref="R17"/>
    </sheetView>
  </sheetViews>
  <sheetFormatPr defaultRowHeight="15" outlineLevelCol="1" x14ac:dyDescent="0.25"/>
  <cols>
    <col min="1" max="1" width="15" customWidth="1"/>
    <col min="2" max="2" width="9.85546875" customWidth="1"/>
    <col min="3" max="3" width="8.7109375" customWidth="1" outlineLevel="1"/>
    <col min="4" max="5" width="9" customWidth="1" outlineLevel="1"/>
    <col min="6" max="6" width="9.28515625" customWidth="1" outlineLevel="1"/>
    <col min="7" max="7" width="8.7109375" customWidth="1" outlineLevel="1"/>
    <col min="8" max="8" width="9.140625" customWidth="1" outlineLevel="1"/>
    <col min="9" max="10" width="9" customWidth="1" outlineLevel="1"/>
    <col min="11" max="14" width="9.28515625" customWidth="1" outlineLevel="1"/>
    <col min="15" max="15" width="10" customWidth="1"/>
    <col min="16" max="16" width="10.140625" customWidth="1"/>
    <col min="17" max="17" width="8.140625" customWidth="1"/>
    <col min="18" max="18" width="11.140625" customWidth="1"/>
    <col min="19" max="19" width="5.28515625" customWidth="1"/>
  </cols>
  <sheetData>
    <row r="1" spans="1:18" ht="41.25" customHeight="1" x14ac:dyDescent="0.25">
      <c r="B1" s="60" t="s">
        <v>32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" t="s">
        <v>39</v>
      </c>
    </row>
    <row r="2" spans="1:18" ht="41.25" customHeight="1" thickBot="1" x14ac:dyDescent="0.3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7" t="s">
        <v>38</v>
      </c>
    </row>
    <row r="3" spans="1:18" ht="21" customHeight="1" x14ac:dyDescent="0.25">
      <c r="A3" s="58" t="s">
        <v>0</v>
      </c>
      <c r="B3" s="56" t="s">
        <v>1</v>
      </c>
      <c r="C3" s="62" t="s">
        <v>2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3" t="s">
        <v>20</v>
      </c>
      <c r="P3" s="56" t="s">
        <v>19</v>
      </c>
      <c r="Q3" s="65" t="s">
        <v>3</v>
      </c>
      <c r="R3" s="56" t="s">
        <v>21</v>
      </c>
    </row>
    <row r="4" spans="1:18" ht="21" customHeight="1" thickBot="1" x14ac:dyDescent="0.3">
      <c r="A4" s="59"/>
      <c r="B4" s="57"/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64"/>
      <c r="P4" s="57"/>
      <c r="Q4" s="66"/>
      <c r="R4" s="57"/>
    </row>
    <row r="5" spans="1:18" ht="30.75" customHeight="1" x14ac:dyDescent="0.35">
      <c r="A5" s="1" t="s">
        <v>22</v>
      </c>
      <c r="B5" s="9">
        <v>13548.52</v>
      </c>
      <c r="C5" s="10">
        <v>793.74</v>
      </c>
      <c r="D5" s="10">
        <v>263.62</v>
      </c>
      <c r="E5" s="10">
        <v>1557.43</v>
      </c>
      <c r="F5" s="10">
        <v>637.83999999999992</v>
      </c>
      <c r="G5" s="10">
        <v>404.65999999999997</v>
      </c>
      <c r="H5" s="10">
        <v>304.49</v>
      </c>
      <c r="I5" s="10">
        <v>325.52999999999997</v>
      </c>
      <c r="J5" s="10">
        <v>290.02</v>
      </c>
      <c r="K5" s="10">
        <v>4944.6499999999996</v>
      </c>
      <c r="L5" s="10">
        <v>469.02</v>
      </c>
      <c r="M5" s="10">
        <v>185.29</v>
      </c>
      <c r="N5" s="10">
        <v>2829.18</v>
      </c>
      <c r="O5" s="10">
        <f>SUM(C5:N5)</f>
        <v>13005.470000000001</v>
      </c>
      <c r="P5" s="11">
        <f>B5-O5</f>
        <v>543.04999999999927</v>
      </c>
      <c r="Q5" s="15">
        <f>O5/B5</f>
        <v>0.95991813127928372</v>
      </c>
      <c r="R5" s="20">
        <f>P5/B5</f>
        <v>4.0081868720716306E-2</v>
      </c>
    </row>
    <row r="6" spans="1:18" ht="30.75" customHeight="1" x14ac:dyDescent="0.35">
      <c r="A6" s="1" t="s">
        <v>23</v>
      </c>
      <c r="B6" s="9">
        <v>5126.4399999999996</v>
      </c>
      <c r="C6" s="10">
        <v>261.43</v>
      </c>
      <c r="D6" s="10">
        <v>237.18</v>
      </c>
      <c r="E6" s="10">
        <v>366.32</v>
      </c>
      <c r="F6" s="10">
        <v>247.27</v>
      </c>
      <c r="G6" s="10">
        <v>1324.98</v>
      </c>
      <c r="H6" s="10">
        <v>391.64</v>
      </c>
      <c r="I6" s="10">
        <v>1262.1500000000001</v>
      </c>
      <c r="J6" s="10">
        <v>246.18</v>
      </c>
      <c r="K6" s="10">
        <v>120.74</v>
      </c>
      <c r="L6" s="10">
        <v>114.55</v>
      </c>
      <c r="M6" s="10">
        <v>148.32</v>
      </c>
      <c r="N6" s="10">
        <v>274.77999999999997</v>
      </c>
      <c r="O6" s="10">
        <f t="shared" ref="O6:O9" si="0">SUM(C6:N6)</f>
        <v>4995.54</v>
      </c>
      <c r="P6" s="11">
        <f t="shared" ref="P6:P10" si="1">B6-O6</f>
        <v>130.89999999999964</v>
      </c>
      <c r="Q6" s="15">
        <f t="shared" ref="Q6:Q10" si="2">O6/B6</f>
        <v>0.97446571109775992</v>
      </c>
      <c r="R6" s="20">
        <f t="shared" ref="R6:R10" si="3">P6/B6</f>
        <v>2.5534288902240083E-2</v>
      </c>
    </row>
    <row r="7" spans="1:18" ht="30.75" customHeight="1" x14ac:dyDescent="0.35">
      <c r="A7" s="1" t="s">
        <v>24</v>
      </c>
      <c r="B7" s="9">
        <v>3610</v>
      </c>
      <c r="C7" s="10">
        <v>538.74</v>
      </c>
      <c r="D7" s="10">
        <v>1076.51</v>
      </c>
      <c r="E7" s="10">
        <v>2042.83</v>
      </c>
      <c r="F7" s="10">
        <v>743.94</v>
      </c>
      <c r="G7" s="10">
        <v>67.31</v>
      </c>
      <c r="H7" s="10">
        <v>189.11</v>
      </c>
      <c r="I7" s="10">
        <v>79.459999999999994</v>
      </c>
      <c r="J7" s="10">
        <v>64.55</v>
      </c>
      <c r="K7" s="10">
        <v>275.3</v>
      </c>
      <c r="L7" s="10">
        <v>50</v>
      </c>
      <c r="M7" s="10">
        <v>69.97</v>
      </c>
      <c r="N7" s="10">
        <v>174.38</v>
      </c>
      <c r="O7" s="10">
        <f t="shared" si="0"/>
        <v>5372.1000000000013</v>
      </c>
      <c r="P7" s="11">
        <f t="shared" si="1"/>
        <v>-1762.1000000000013</v>
      </c>
      <c r="Q7" s="15">
        <f t="shared" si="2"/>
        <v>1.4881163434903051</v>
      </c>
      <c r="R7" s="20">
        <f t="shared" si="3"/>
        <v>-0.48811634349030508</v>
      </c>
    </row>
    <row r="8" spans="1:18" ht="30.75" customHeight="1" x14ac:dyDescent="0.35">
      <c r="A8" s="1" t="s">
        <v>25</v>
      </c>
      <c r="B8" s="9">
        <v>7842</v>
      </c>
      <c r="C8" s="10">
        <v>320.3</v>
      </c>
      <c r="D8" s="10">
        <v>276.45999999999998</v>
      </c>
      <c r="E8" s="10">
        <v>221.28</v>
      </c>
      <c r="F8" s="10">
        <v>1200.72</v>
      </c>
      <c r="G8" s="10">
        <v>156.34</v>
      </c>
      <c r="H8" s="10">
        <v>3104.83</v>
      </c>
      <c r="I8" s="10">
        <v>85.94</v>
      </c>
      <c r="J8" s="10">
        <v>168.5</v>
      </c>
      <c r="K8" s="10">
        <v>446.59</v>
      </c>
      <c r="L8" s="10">
        <v>7.99</v>
      </c>
      <c r="M8" s="10">
        <v>1042.55</v>
      </c>
      <c r="N8" s="10">
        <v>1135.0999999999999</v>
      </c>
      <c r="O8" s="10">
        <f t="shared" si="0"/>
        <v>8166.6</v>
      </c>
      <c r="P8" s="11">
        <f t="shared" si="1"/>
        <v>-324.60000000000036</v>
      </c>
      <c r="Q8" s="15">
        <f t="shared" si="2"/>
        <v>1.0413925019127774</v>
      </c>
      <c r="R8" s="20">
        <f t="shared" si="3"/>
        <v>-4.13925019127774E-2</v>
      </c>
    </row>
    <row r="9" spans="1:18" ht="37.5" customHeight="1" x14ac:dyDescent="0.35">
      <c r="A9" s="1" t="s">
        <v>26</v>
      </c>
      <c r="B9" s="9">
        <v>27444</v>
      </c>
      <c r="C9" s="10">
        <v>2285.04</v>
      </c>
      <c r="D9" s="10">
        <v>2064</v>
      </c>
      <c r="E9" s="10">
        <v>2200</v>
      </c>
      <c r="F9" s="10">
        <v>1970</v>
      </c>
      <c r="G9" s="10">
        <v>1970</v>
      </c>
      <c r="H9" s="10">
        <v>1890</v>
      </c>
      <c r="I9" s="10">
        <v>950</v>
      </c>
      <c r="J9" s="10">
        <v>3091.5</v>
      </c>
      <c r="K9" s="10">
        <v>1900</v>
      </c>
      <c r="L9" s="10">
        <v>990</v>
      </c>
      <c r="M9" s="10">
        <v>3100</v>
      </c>
      <c r="N9" s="10">
        <v>2110</v>
      </c>
      <c r="O9" s="10">
        <f t="shared" si="0"/>
        <v>24520.54</v>
      </c>
      <c r="P9" s="11">
        <f t="shared" si="1"/>
        <v>2923.4599999999991</v>
      </c>
      <c r="Q9" s="15">
        <f t="shared" si="2"/>
        <v>0.89347544089782838</v>
      </c>
      <c r="R9" s="20">
        <f t="shared" si="3"/>
        <v>0.10652455910217166</v>
      </c>
    </row>
    <row r="10" spans="1:18" ht="37.5" customHeight="1" thickBot="1" x14ac:dyDescent="0.4">
      <c r="A10" s="1" t="s">
        <v>27</v>
      </c>
      <c r="B10" s="9">
        <v>8020</v>
      </c>
      <c r="C10" s="10">
        <v>605.23</v>
      </c>
      <c r="D10" s="10">
        <v>548.97</v>
      </c>
      <c r="E10" s="10">
        <v>667.38</v>
      </c>
      <c r="F10" s="10">
        <v>522.33000000000004</v>
      </c>
      <c r="G10" s="10">
        <v>364.41</v>
      </c>
      <c r="H10" s="10">
        <v>435.26</v>
      </c>
      <c r="I10" s="10">
        <v>351.57</v>
      </c>
      <c r="J10" s="10">
        <v>261.48</v>
      </c>
      <c r="K10" s="10">
        <v>616.78</v>
      </c>
      <c r="L10" s="10">
        <v>237.42</v>
      </c>
      <c r="M10" s="10">
        <v>483.37</v>
      </c>
      <c r="N10" s="10">
        <v>408</v>
      </c>
      <c r="O10" s="10">
        <f>SUM(C10:N10)</f>
        <v>5502.2</v>
      </c>
      <c r="P10" s="11">
        <f t="shared" si="1"/>
        <v>2517.8000000000002</v>
      </c>
      <c r="Q10" s="15">
        <f t="shared" si="2"/>
        <v>0.68605985037406481</v>
      </c>
      <c r="R10" s="20">
        <f t="shared" si="3"/>
        <v>0.31394014962593519</v>
      </c>
    </row>
    <row r="11" spans="1:18" ht="21" customHeight="1" thickBot="1" x14ac:dyDescent="0.4">
      <c r="A11" s="2" t="s">
        <v>17</v>
      </c>
      <c r="B11" s="14">
        <f t="shared" ref="B11:N11" si="4">SUM(B5:B10)</f>
        <v>65590.959999999992</v>
      </c>
      <c r="C11" s="14">
        <f t="shared" si="4"/>
        <v>4804.4799999999996</v>
      </c>
      <c r="D11" s="14">
        <f t="shared" si="4"/>
        <v>4466.74</v>
      </c>
      <c r="E11" s="14">
        <f t="shared" si="4"/>
        <v>7055.24</v>
      </c>
      <c r="F11" s="14">
        <f t="shared" si="4"/>
        <v>5322.1</v>
      </c>
      <c r="G11" s="14">
        <f t="shared" si="4"/>
        <v>4287.7</v>
      </c>
      <c r="H11" s="14">
        <f t="shared" si="4"/>
        <v>6315.33</v>
      </c>
      <c r="I11" s="14">
        <f t="shared" si="4"/>
        <v>3054.65</v>
      </c>
      <c r="J11" s="14">
        <f t="shared" si="4"/>
        <v>4122.2299999999996</v>
      </c>
      <c r="K11" s="14">
        <f t="shared" si="4"/>
        <v>8304.06</v>
      </c>
      <c r="L11" s="14">
        <f t="shared" si="4"/>
        <v>1868.98</v>
      </c>
      <c r="M11" s="14">
        <f t="shared" si="4"/>
        <v>5029.5</v>
      </c>
      <c r="N11" s="14">
        <f t="shared" si="4"/>
        <v>6931.4400000000005</v>
      </c>
      <c r="O11" s="14">
        <f>SUM(O5:O10)</f>
        <v>61562.450000000004</v>
      </c>
      <c r="P11" s="14">
        <f>SUM(P5:P10)</f>
        <v>4028.5099999999966</v>
      </c>
      <c r="Q11" s="21">
        <f>O11/B11</f>
        <v>0.93858132279204343</v>
      </c>
      <c r="R11" s="22">
        <f>P11/B11</f>
        <v>6.1418677207956664E-2</v>
      </c>
    </row>
    <row r="12" spans="1:18" ht="14.45" x14ac:dyDescent="0.35">
      <c r="A12" s="40" t="s">
        <v>42</v>
      </c>
    </row>
    <row r="13" spans="1:18" ht="14.45" x14ac:dyDescent="0.35">
      <c r="A13" s="41" t="s">
        <v>48</v>
      </c>
    </row>
    <row r="14" spans="1:18" x14ac:dyDescent="0.25">
      <c r="A14" s="42" t="s">
        <v>49</v>
      </c>
    </row>
    <row r="15" spans="1:18" ht="14.45" x14ac:dyDescent="0.35">
      <c r="A15" s="44" t="s">
        <v>50</v>
      </c>
    </row>
    <row r="16" spans="1:18" x14ac:dyDescent="0.25">
      <c r="A16" s="44" t="s">
        <v>51</v>
      </c>
    </row>
  </sheetData>
  <mergeCells count="8">
    <mergeCell ref="R3:R4"/>
    <mergeCell ref="A3:A4"/>
    <mergeCell ref="B1:Q2"/>
    <mergeCell ref="B3:B4"/>
    <mergeCell ref="C3:N3"/>
    <mergeCell ref="O3:O4"/>
    <mergeCell ref="P3:P4"/>
    <mergeCell ref="Q3:Q4"/>
  </mergeCells>
  <pageMargins left="0.18" right="0.12" top="0.34" bottom="0.15748031496062992" header="0" footer="0"/>
  <pageSetup paperSize="9" scale="75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showGridLines="0" zoomScale="90" zoomScaleNormal="90" workbookViewId="0">
      <selection activeCell="T31" sqref="T31"/>
    </sheetView>
  </sheetViews>
  <sheetFormatPr defaultRowHeight="15" outlineLevelCol="1" x14ac:dyDescent="0.25"/>
  <cols>
    <col min="1" max="1" width="16.85546875" customWidth="1"/>
    <col min="2" max="2" width="9.85546875" customWidth="1"/>
    <col min="3" max="3" width="9.5703125" customWidth="1" outlineLevel="1"/>
    <col min="4" max="4" width="9.140625" customWidth="1" outlineLevel="1"/>
    <col min="5" max="5" width="8.7109375" customWidth="1" outlineLevel="1"/>
    <col min="6" max="6" width="9.85546875" customWidth="1" outlineLevel="1"/>
    <col min="7" max="8" width="9.42578125" customWidth="1" outlineLevel="1"/>
    <col min="9" max="10" width="8.85546875" customWidth="1" outlineLevel="1"/>
    <col min="11" max="11" width="9.140625" customWidth="1" outlineLevel="1"/>
    <col min="12" max="13" width="8.7109375" customWidth="1" outlineLevel="1"/>
    <col min="14" max="14" width="8.85546875" customWidth="1" outlineLevel="1"/>
    <col min="15" max="15" width="9.85546875" customWidth="1"/>
    <col min="16" max="16" width="8.85546875" customWidth="1"/>
    <col min="17" max="17" width="8" customWidth="1"/>
    <col min="18" max="18" width="13.42578125" customWidth="1"/>
    <col min="19" max="19" width="1.5703125" customWidth="1"/>
  </cols>
  <sheetData>
    <row r="1" spans="1:18" ht="41.25" customHeight="1" x14ac:dyDescent="0.25">
      <c r="B1" s="67" t="s">
        <v>33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5" t="s">
        <v>40</v>
      </c>
    </row>
    <row r="2" spans="1:18" ht="41.25" customHeight="1" thickBot="1" x14ac:dyDescent="0.3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39" t="s">
        <v>41</v>
      </c>
    </row>
    <row r="3" spans="1:18" ht="18" customHeight="1" x14ac:dyDescent="0.25">
      <c r="A3" s="58" t="s">
        <v>0</v>
      </c>
      <c r="B3" s="56" t="s">
        <v>1</v>
      </c>
      <c r="C3" s="62" t="s">
        <v>2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3" t="s">
        <v>20</v>
      </c>
      <c r="P3" s="56" t="s">
        <v>19</v>
      </c>
      <c r="Q3" s="65" t="s">
        <v>3</v>
      </c>
      <c r="R3" s="56" t="s">
        <v>21</v>
      </c>
    </row>
    <row r="4" spans="1:18" ht="21" customHeight="1" thickBot="1" x14ac:dyDescent="0.3">
      <c r="A4" s="59"/>
      <c r="B4" s="57"/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64"/>
      <c r="P4" s="57"/>
      <c r="Q4" s="66"/>
      <c r="R4" s="57"/>
    </row>
    <row r="5" spans="1:18" ht="33.75" customHeight="1" x14ac:dyDescent="0.35">
      <c r="A5" s="1" t="s">
        <v>22</v>
      </c>
      <c r="B5" s="9">
        <v>3240</v>
      </c>
      <c r="C5" s="10">
        <v>0</v>
      </c>
      <c r="D5" s="10">
        <v>76.02</v>
      </c>
      <c r="E5" s="10">
        <v>58</v>
      </c>
      <c r="F5" s="10">
        <v>46.63</v>
      </c>
      <c r="G5" s="10">
        <v>143.54</v>
      </c>
      <c r="H5" s="10">
        <v>956.99</v>
      </c>
      <c r="I5" s="10">
        <v>638.74</v>
      </c>
      <c r="J5" s="10">
        <v>8</v>
      </c>
      <c r="K5" s="10">
        <v>159.02000000000001</v>
      </c>
      <c r="L5" s="10">
        <v>257.64999999999998</v>
      </c>
      <c r="M5" s="10">
        <v>220.83</v>
      </c>
      <c r="N5" s="10">
        <v>480.82</v>
      </c>
      <c r="O5" s="10">
        <f>SUM(C5:N5)</f>
        <v>3046.2400000000002</v>
      </c>
      <c r="P5" s="11">
        <f t="shared" ref="P5:P10" si="0">B5-O5</f>
        <v>193.75999999999976</v>
      </c>
      <c r="Q5" s="15">
        <f>O5/B5</f>
        <v>0.94019753086419755</v>
      </c>
      <c r="R5" s="19">
        <f>P5/B5</f>
        <v>5.9802469135802394E-2</v>
      </c>
    </row>
    <row r="6" spans="1:18" ht="57" customHeight="1" x14ac:dyDescent="0.35">
      <c r="A6" s="1" t="s">
        <v>23</v>
      </c>
      <c r="B6" s="9">
        <v>5400</v>
      </c>
      <c r="C6" s="10"/>
      <c r="D6" s="10">
        <v>60</v>
      </c>
      <c r="E6" s="10">
        <v>687.5</v>
      </c>
      <c r="F6" s="10">
        <v>40</v>
      </c>
      <c r="G6" s="10">
        <v>505.12</v>
      </c>
      <c r="H6" s="10">
        <v>734.92</v>
      </c>
      <c r="I6" s="10">
        <v>512.66999999999996</v>
      </c>
      <c r="J6" s="10">
        <v>438.51</v>
      </c>
      <c r="K6" s="10">
        <v>2.4500000000000002</v>
      </c>
      <c r="L6" s="10">
        <v>265.12</v>
      </c>
      <c r="M6" s="10">
        <v>864.59</v>
      </c>
      <c r="N6" s="10">
        <v>320</v>
      </c>
      <c r="O6" s="10">
        <f t="shared" ref="O6:O10" si="1">SUM(C6:N6)</f>
        <v>4430.88</v>
      </c>
      <c r="P6" s="11">
        <f t="shared" si="0"/>
        <v>969.11999999999989</v>
      </c>
      <c r="Q6" s="15">
        <f t="shared" ref="Q6:Q10" si="2">O6/B6</f>
        <v>0.82053333333333334</v>
      </c>
      <c r="R6" s="27">
        <f t="shared" ref="R6:R10" si="3">P6/B6</f>
        <v>0.17946666666666664</v>
      </c>
    </row>
    <row r="7" spans="1:18" ht="14.45" x14ac:dyDescent="0.35">
      <c r="A7" s="1" t="s">
        <v>24</v>
      </c>
      <c r="B7" s="9">
        <v>4408</v>
      </c>
      <c r="C7" s="10"/>
      <c r="D7" s="10">
        <v>148.53</v>
      </c>
      <c r="E7" s="10">
        <v>243.27</v>
      </c>
      <c r="F7" s="10">
        <v>325.27999999999997</v>
      </c>
      <c r="G7" s="10">
        <v>136.49</v>
      </c>
      <c r="H7" s="10">
        <v>381.58</v>
      </c>
      <c r="I7" s="10">
        <v>168.86</v>
      </c>
      <c r="J7" s="10">
        <v>62.15</v>
      </c>
      <c r="K7" s="10">
        <v>239.56</v>
      </c>
      <c r="L7" s="10">
        <v>188.6</v>
      </c>
      <c r="M7" s="10">
        <v>133.54</v>
      </c>
      <c r="N7" s="10">
        <v>514.09</v>
      </c>
      <c r="O7" s="10">
        <f t="shared" si="1"/>
        <v>2541.9499999999998</v>
      </c>
      <c r="P7" s="11">
        <f t="shared" si="0"/>
        <v>1866.0500000000002</v>
      </c>
      <c r="Q7" s="15">
        <f t="shared" si="2"/>
        <v>0.5766674228675136</v>
      </c>
      <c r="R7" s="27">
        <f t="shared" si="3"/>
        <v>0.42333257713248645</v>
      </c>
    </row>
    <row r="8" spans="1:18" ht="14.45" x14ac:dyDescent="0.35">
      <c r="A8" s="1" t="s">
        <v>25</v>
      </c>
      <c r="B8" s="9">
        <v>730</v>
      </c>
      <c r="C8" s="10"/>
      <c r="D8" s="10">
        <v>0</v>
      </c>
      <c r="E8" s="10">
        <v>203.91</v>
      </c>
      <c r="F8" s="10">
        <v>0</v>
      </c>
      <c r="G8" s="10">
        <v>142.07</v>
      </c>
      <c r="H8" s="10">
        <v>0</v>
      </c>
      <c r="I8" s="10">
        <v>97.5</v>
      </c>
      <c r="J8" s="10">
        <v>0</v>
      </c>
      <c r="K8" s="10">
        <v>135.44</v>
      </c>
      <c r="L8" s="10">
        <v>0</v>
      </c>
      <c r="M8" s="10">
        <v>5.49</v>
      </c>
      <c r="N8" s="10">
        <v>202</v>
      </c>
      <c r="O8" s="10">
        <f t="shared" si="1"/>
        <v>786.41000000000008</v>
      </c>
      <c r="P8" s="11">
        <f t="shared" si="0"/>
        <v>-56.410000000000082</v>
      </c>
      <c r="Q8" s="15">
        <f t="shared" si="2"/>
        <v>1.0772739726027398</v>
      </c>
      <c r="R8" s="38">
        <f t="shared" si="3"/>
        <v>-7.727397260273984E-2</v>
      </c>
    </row>
    <row r="9" spans="1:18" ht="43.5" customHeight="1" x14ac:dyDescent="0.35">
      <c r="A9" s="1" t="s">
        <v>26</v>
      </c>
      <c r="B9" s="9">
        <v>4800</v>
      </c>
      <c r="C9" s="10"/>
      <c r="D9" s="10">
        <v>504</v>
      </c>
      <c r="E9" s="10">
        <v>400</v>
      </c>
      <c r="F9" s="10">
        <v>320</v>
      </c>
      <c r="G9" s="10">
        <v>320</v>
      </c>
      <c r="H9" s="10">
        <v>400</v>
      </c>
      <c r="I9" s="10">
        <v>200</v>
      </c>
      <c r="J9" s="10">
        <v>480</v>
      </c>
      <c r="K9" s="10">
        <v>600</v>
      </c>
      <c r="L9" s="10">
        <v>400</v>
      </c>
      <c r="M9" s="10">
        <v>400</v>
      </c>
      <c r="N9" s="10">
        <v>400</v>
      </c>
      <c r="O9" s="10">
        <f t="shared" si="1"/>
        <v>4424</v>
      </c>
      <c r="P9" s="11">
        <f t="shared" si="0"/>
        <v>376</v>
      </c>
      <c r="Q9" s="15">
        <f t="shared" si="2"/>
        <v>0.92166666666666663</v>
      </c>
      <c r="R9" s="27">
        <f t="shared" si="3"/>
        <v>7.8333333333333338E-2</v>
      </c>
    </row>
    <row r="10" spans="1:18" ht="15.95" thickBot="1" x14ac:dyDescent="0.4">
      <c r="A10" s="3" t="s">
        <v>27</v>
      </c>
      <c r="B10" s="12">
        <v>3468</v>
      </c>
      <c r="C10" s="13">
        <v>0</v>
      </c>
      <c r="D10" s="13">
        <v>387.57</v>
      </c>
      <c r="E10" s="13">
        <v>201</v>
      </c>
      <c r="F10" s="13">
        <v>476.5</v>
      </c>
      <c r="G10" s="13">
        <v>300</v>
      </c>
      <c r="H10" s="13">
        <v>305.27</v>
      </c>
      <c r="I10" s="13">
        <v>117.07</v>
      </c>
      <c r="J10" s="13">
        <v>198.04</v>
      </c>
      <c r="K10" s="13">
        <v>557.5</v>
      </c>
      <c r="L10" s="13">
        <v>283.20999999999998</v>
      </c>
      <c r="M10" s="13">
        <v>288.06</v>
      </c>
      <c r="N10" s="13">
        <v>291.48</v>
      </c>
      <c r="O10" s="10">
        <f t="shared" si="1"/>
        <v>3405.7</v>
      </c>
      <c r="P10" s="11">
        <f t="shared" si="0"/>
        <v>62.300000000000182</v>
      </c>
      <c r="Q10" s="15">
        <f t="shared" si="2"/>
        <v>0.98203575547866195</v>
      </c>
      <c r="R10" s="28">
        <f t="shared" si="3"/>
        <v>1.7964244521337998E-2</v>
      </c>
    </row>
    <row r="11" spans="1:18" ht="24.75" customHeight="1" thickBot="1" x14ac:dyDescent="0.4">
      <c r="A11" s="2" t="s">
        <v>17</v>
      </c>
      <c r="B11" s="14">
        <f t="shared" ref="B11:N11" si="4">SUM(B5:B10)</f>
        <v>22046</v>
      </c>
      <c r="C11" s="14">
        <f t="shared" si="4"/>
        <v>0</v>
      </c>
      <c r="D11" s="14">
        <f t="shared" si="4"/>
        <v>1176.1199999999999</v>
      </c>
      <c r="E11" s="14">
        <f t="shared" si="4"/>
        <v>1793.68</v>
      </c>
      <c r="F11" s="14">
        <f t="shared" si="4"/>
        <v>1208.4099999999999</v>
      </c>
      <c r="G11" s="14">
        <f t="shared" si="4"/>
        <v>1547.22</v>
      </c>
      <c r="H11" s="14">
        <f t="shared" si="4"/>
        <v>2778.7599999999998</v>
      </c>
      <c r="I11" s="14">
        <f t="shared" si="4"/>
        <v>1734.84</v>
      </c>
      <c r="J11" s="14">
        <f t="shared" si="4"/>
        <v>1186.7</v>
      </c>
      <c r="K11" s="14">
        <f t="shared" si="4"/>
        <v>1693.97</v>
      </c>
      <c r="L11" s="14">
        <f t="shared" si="4"/>
        <v>1394.58</v>
      </c>
      <c r="M11" s="14">
        <f t="shared" si="4"/>
        <v>1912.51</v>
      </c>
      <c r="N11" s="14">
        <f t="shared" si="4"/>
        <v>2208.39</v>
      </c>
      <c r="O11" s="14">
        <f>SUM(O5:O10)</f>
        <v>18635.18</v>
      </c>
      <c r="P11" s="14">
        <f>SUM(P5:P10)</f>
        <v>3410.8199999999997</v>
      </c>
      <c r="Q11" s="21">
        <f>O11/B11</f>
        <v>0.84528621972239859</v>
      </c>
      <c r="R11" s="22">
        <f>P11/B11</f>
        <v>0.15471378027760135</v>
      </c>
    </row>
    <row r="12" spans="1:18" ht="14.45" x14ac:dyDescent="0.35">
      <c r="A12" s="40" t="s">
        <v>42</v>
      </c>
    </row>
    <row r="13" spans="1:18" ht="14.45" x14ac:dyDescent="0.35">
      <c r="A13" s="41" t="s">
        <v>52</v>
      </c>
    </row>
    <row r="14" spans="1:18" ht="14.45" x14ac:dyDescent="0.35">
      <c r="A14" s="42" t="s">
        <v>53</v>
      </c>
    </row>
    <row r="15" spans="1:18" ht="14.45" x14ac:dyDescent="0.35">
      <c r="A15" s="42" t="s">
        <v>54</v>
      </c>
    </row>
    <row r="16" spans="1:18" ht="14.45" x14ac:dyDescent="0.35">
      <c r="A16" s="42" t="s">
        <v>55</v>
      </c>
    </row>
  </sheetData>
  <mergeCells count="8">
    <mergeCell ref="R3:R4"/>
    <mergeCell ref="A3:A4"/>
    <mergeCell ref="P3:P4"/>
    <mergeCell ref="Q3:Q4"/>
    <mergeCell ref="B1:Q2"/>
    <mergeCell ref="B3:B4"/>
    <mergeCell ref="C3:N3"/>
    <mergeCell ref="O3:O4"/>
  </mergeCells>
  <pageMargins left="0.21" right="0.15" top="0.35433070866141736" bottom="0.15748031496062992" header="0" footer="0"/>
  <pageSetup paperSize="9" scale="75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showGridLines="0" workbookViewId="0"/>
  </sheetViews>
  <sheetFormatPr defaultRowHeight="15" x14ac:dyDescent="0.25"/>
  <cols>
    <col min="1" max="1" width="30.7109375" customWidth="1"/>
    <col min="2" max="2" width="11.28515625" customWidth="1"/>
    <col min="3" max="12" width="9.7109375" customWidth="1"/>
    <col min="13" max="14" width="10.140625" customWidth="1"/>
    <col min="15" max="15" width="10.85546875" customWidth="1"/>
    <col min="16" max="16" width="10" customWidth="1"/>
    <col min="17" max="17" width="8.140625" customWidth="1"/>
    <col min="18" max="18" width="8.42578125" customWidth="1"/>
    <col min="19" max="19" width="1.5703125" customWidth="1"/>
    <col min="20" max="20" width="2.85546875" customWidth="1"/>
  </cols>
  <sheetData>
    <row r="1" spans="1:18" ht="41.25" customHeight="1" x14ac:dyDescent="0.25">
      <c r="B1" s="67" t="s">
        <v>29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5"/>
    </row>
    <row r="2" spans="1:18" ht="41.25" customHeight="1" thickBot="1" x14ac:dyDescent="0.3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8"/>
    </row>
    <row r="3" spans="1:18" ht="21" customHeight="1" x14ac:dyDescent="0.25">
      <c r="A3" s="58" t="s">
        <v>0</v>
      </c>
      <c r="B3" s="56" t="s">
        <v>1</v>
      </c>
      <c r="C3" s="62" t="s">
        <v>30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3" t="s">
        <v>20</v>
      </c>
      <c r="P3" s="56" t="s">
        <v>19</v>
      </c>
      <c r="Q3" s="56" t="s">
        <v>3</v>
      </c>
      <c r="R3" s="69" t="s">
        <v>21</v>
      </c>
    </row>
    <row r="4" spans="1:18" ht="32.25" customHeight="1" thickBot="1" x14ac:dyDescent="0.3">
      <c r="A4" s="59"/>
      <c r="B4" s="57"/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64"/>
      <c r="P4" s="57"/>
      <c r="Q4" s="57"/>
      <c r="R4" s="70"/>
    </row>
    <row r="5" spans="1:18" ht="21" customHeight="1" x14ac:dyDescent="0.35">
      <c r="A5" s="1" t="s">
        <v>34</v>
      </c>
      <c r="B5" s="9">
        <f>SUM('Financial Report_SL'!B5:B9)</f>
        <v>61937</v>
      </c>
      <c r="C5" s="9">
        <f>SUM('Financial Report_SL'!C5:C9)</f>
        <v>3143.09</v>
      </c>
      <c r="D5" s="9">
        <f>SUM('Financial Report_SL'!D5:D9)</f>
        <v>3051.94</v>
      </c>
      <c r="E5" s="9">
        <f>SUM('Financial Report_SL'!E5:E9)</f>
        <v>6127.91</v>
      </c>
      <c r="F5" s="9">
        <f>SUM('Financial Report_SL'!F5:F9)</f>
        <v>3406.7999999999997</v>
      </c>
      <c r="G5" s="9">
        <f>SUM('Financial Report_SL'!G5:G9)</f>
        <v>2813.18</v>
      </c>
      <c r="H5" s="9">
        <f>SUM('Financial Report_SL'!H5:H9)</f>
        <v>5090.5599999999995</v>
      </c>
      <c r="I5" s="9">
        <f>SUM('Financial Report_SL'!I5:I9)</f>
        <v>4076.34</v>
      </c>
      <c r="J5" s="9">
        <f>SUM('Financial Report_SL'!J5:J9)</f>
        <v>3690.4500000000003</v>
      </c>
      <c r="K5" s="9">
        <f>SUM('Financial Report_SL'!K5:K9)</f>
        <v>2220.89</v>
      </c>
      <c r="L5" s="9">
        <f>SUM('Financial Report_SL'!L5:L9)</f>
        <v>3112.5600000000004</v>
      </c>
      <c r="M5" s="9">
        <f>SUM('Financial Report_SL'!M5:M9)</f>
        <v>2142.48</v>
      </c>
      <c r="N5" s="9">
        <f>SUM('Financial Report_SL'!N5:N9)</f>
        <v>2418.29</v>
      </c>
      <c r="O5" s="10">
        <f>SUM(C5:N5)</f>
        <v>41294.49</v>
      </c>
      <c r="P5" s="11">
        <f>B5-O5</f>
        <v>20642.510000000002</v>
      </c>
      <c r="Q5" s="15">
        <f>O5/B5</f>
        <v>0.66671763243295601</v>
      </c>
      <c r="R5" s="37">
        <f>P5/B5</f>
        <v>0.33328236756704399</v>
      </c>
    </row>
    <row r="6" spans="1:18" ht="21" customHeight="1" x14ac:dyDescent="0.35">
      <c r="A6" s="1" t="s">
        <v>35</v>
      </c>
      <c r="B6" s="9">
        <f>SUM('Financial Report _RKK'!B5:B8)</f>
        <v>30126.959999999999</v>
      </c>
      <c r="C6" s="9">
        <f>SUM('Financial Report _RKK'!C5:C8)</f>
        <v>1914.21</v>
      </c>
      <c r="D6" s="9">
        <f>SUM('Financial Report _RKK'!D5:D8)</f>
        <v>1853.77</v>
      </c>
      <c r="E6" s="9">
        <f>SUM('Financial Report _RKK'!E5:E8)</f>
        <v>4187.8599999999997</v>
      </c>
      <c r="F6" s="9">
        <f>SUM('Financial Report _RKK'!F5:F8)</f>
        <v>2829.77</v>
      </c>
      <c r="G6" s="9">
        <f>SUM('Financial Report _RKK'!G5:G8)</f>
        <v>1953.2899999999997</v>
      </c>
      <c r="H6" s="9">
        <f>SUM('Financial Report _RKK'!H5:H8)</f>
        <v>3990.0699999999997</v>
      </c>
      <c r="I6" s="9">
        <f>SUM('Financial Report _RKK'!I5:I8)</f>
        <v>1753.0800000000002</v>
      </c>
      <c r="J6" s="9">
        <f>SUM('Financial Report _RKK'!J5:J8)</f>
        <v>769.25</v>
      </c>
      <c r="K6" s="9">
        <f>SUM('Financial Report _RKK'!K5:K8)</f>
        <v>5787.28</v>
      </c>
      <c r="L6" s="9">
        <f>SUM('Financial Report _RKK'!L5:L8)</f>
        <v>641.55999999999995</v>
      </c>
      <c r="M6" s="9">
        <f>SUM('Financial Report _RKK'!M5:M8)</f>
        <v>1446.13</v>
      </c>
      <c r="N6" s="9">
        <f>SUM('Financial Report _RKK'!N5:N8)</f>
        <v>4413.4400000000005</v>
      </c>
      <c r="O6" s="10">
        <f>SUM(C6:N6)</f>
        <v>31539.710000000006</v>
      </c>
      <c r="P6" s="11">
        <f>B6-O6</f>
        <v>-1412.7500000000073</v>
      </c>
      <c r="Q6" s="15">
        <f t="shared" ref="Q6:Q9" si="0">O6/B6</f>
        <v>1.0468932145825536</v>
      </c>
      <c r="R6" s="31">
        <f t="shared" ref="R6:R9" si="1">P6/B6</f>
        <v>-4.6893214582553543E-2</v>
      </c>
    </row>
    <row r="7" spans="1:18" ht="21" customHeight="1" x14ac:dyDescent="0.35">
      <c r="A7" s="1" t="s">
        <v>36</v>
      </c>
      <c r="B7" s="9">
        <f>SUM('Financial Report_CDIDF'!B5:B8)</f>
        <v>13778</v>
      </c>
      <c r="C7" s="9">
        <f>SUM('Financial Report_CDIDF'!C5:C8)</f>
        <v>0</v>
      </c>
      <c r="D7" s="9">
        <f>SUM('Financial Report_CDIDF'!D5:D8)</f>
        <v>284.54999999999995</v>
      </c>
      <c r="E7" s="9">
        <f>SUM('Financial Report_CDIDF'!E5:E8)</f>
        <v>1192.68</v>
      </c>
      <c r="F7" s="9">
        <f>SUM('Financial Report_CDIDF'!F5:F8)</f>
        <v>411.90999999999997</v>
      </c>
      <c r="G7" s="9">
        <f>SUM('Financial Report_CDIDF'!G5:G8)</f>
        <v>927.22</v>
      </c>
      <c r="H7" s="9">
        <f>SUM('Financial Report_CDIDF'!H5:H8)</f>
        <v>2073.4899999999998</v>
      </c>
      <c r="I7" s="9">
        <f>SUM('Financial Report_CDIDF'!I5:I8)</f>
        <v>1417.77</v>
      </c>
      <c r="J7" s="9">
        <f>SUM('Financial Report_CDIDF'!J5:J8)</f>
        <v>508.65999999999997</v>
      </c>
      <c r="K7" s="9">
        <f>SUM('Financial Report_CDIDF'!K5:K8)</f>
        <v>536.47</v>
      </c>
      <c r="L7" s="9">
        <f>SUM('Financial Report_CDIDF'!L5:L8)</f>
        <v>711.37</v>
      </c>
      <c r="M7" s="9">
        <f>SUM('Financial Report_CDIDF'!M5:M8)</f>
        <v>1224.45</v>
      </c>
      <c r="N7" s="9">
        <f>SUM('Financial Report_CDIDF'!N5:N8)</f>
        <v>1516.9099999999999</v>
      </c>
      <c r="O7" s="10">
        <f t="shared" ref="O7:O9" si="2">SUM(C7:N7)</f>
        <v>10805.48</v>
      </c>
      <c r="P7" s="11">
        <f t="shared" ref="P7:P9" si="3">B7-O7</f>
        <v>2972.5200000000004</v>
      </c>
      <c r="Q7" s="15">
        <f t="shared" si="0"/>
        <v>0.78425606038612272</v>
      </c>
      <c r="R7" s="31">
        <f t="shared" si="1"/>
        <v>0.21574393961387722</v>
      </c>
    </row>
    <row r="8" spans="1:18" ht="21" customHeight="1" x14ac:dyDescent="0.35">
      <c r="A8" s="3" t="s">
        <v>16</v>
      </c>
      <c r="B8" s="9">
        <f>SUM('Financial Report_CDIDF'!B9,'Financial Report_SL'!B10,'Financial Report _RKK'!B9)</f>
        <v>58484</v>
      </c>
      <c r="C8" s="9">
        <f>SUM('Financial Report_CDIDF'!C9,'Financial Report_SL'!C10,'Financial Report _RKK'!C9)</f>
        <v>4109.78</v>
      </c>
      <c r="D8" s="9">
        <f>SUM('Financial Report_CDIDF'!D9,'Financial Report_SL'!D10,'Financial Report _RKK'!D9)</f>
        <v>4288</v>
      </c>
      <c r="E8" s="9">
        <f>SUM('Financial Report_CDIDF'!E9,'Financial Report_SL'!E10,'Financial Report _RKK'!E9)</f>
        <v>4699.5</v>
      </c>
      <c r="F8" s="9">
        <f>SUM('Financial Report_CDIDF'!F9,'Financial Report_SL'!F10,'Financial Report _RKK'!F9)</f>
        <v>4518</v>
      </c>
      <c r="G8" s="9">
        <f>SUM('Financial Report_CDIDF'!G9,'Financial Report_SL'!G10,'Financial Report _RKK'!G9)</f>
        <v>3940</v>
      </c>
      <c r="H8" s="9">
        <f>SUM('Financial Report_CDIDF'!H9,'Financial Report_SL'!H10,'Financial Report _RKK'!H9)</f>
        <v>3940</v>
      </c>
      <c r="I8" s="9">
        <f>SUM('Financial Report_CDIDF'!I9,'Financial Report_SL'!I10,'Financial Report _RKK'!I9)</f>
        <v>1150</v>
      </c>
      <c r="J8" s="9">
        <f>SUM('Financial Report_CDIDF'!J9,'Financial Report_SL'!J10,'Financial Report _RKK'!J9)</f>
        <v>7151.5</v>
      </c>
      <c r="K8" s="9">
        <f>SUM('Financial Report_CDIDF'!K9,'Financial Report_SL'!K10,'Financial Report _RKK'!K9)</f>
        <v>4490</v>
      </c>
      <c r="L8" s="9">
        <f>SUM('Financial Report_CDIDF'!L9,'Financial Report_SL'!L10,'Financial Report _RKK'!L9)</f>
        <v>2385</v>
      </c>
      <c r="M8" s="9">
        <f>SUM('Financial Report_CDIDF'!M9,'Financial Report_SL'!M10,'Financial Report _RKK'!M9)</f>
        <v>6665</v>
      </c>
      <c r="N8" s="9">
        <f>SUM('Financial Report_CDIDF'!N9,'Financial Report_SL'!N10,'Financial Report _RKK'!N9)</f>
        <v>4723.6000000000004</v>
      </c>
      <c r="O8" s="10">
        <f t="shared" si="2"/>
        <v>52060.38</v>
      </c>
      <c r="P8" s="11">
        <f t="shared" si="3"/>
        <v>6423.6200000000026</v>
      </c>
      <c r="Q8" s="15">
        <f t="shared" si="0"/>
        <v>0.8901644894330073</v>
      </c>
      <c r="R8" s="31">
        <f t="shared" si="1"/>
        <v>0.10983551056699273</v>
      </c>
    </row>
    <row r="9" spans="1:18" ht="21" customHeight="1" thickBot="1" x14ac:dyDescent="0.4">
      <c r="A9" s="32" t="s">
        <v>18</v>
      </c>
      <c r="B9" s="33">
        <f>SUM('Financial Report_CDIDF'!B10,'Financial Report_SL'!B11,'Financial Report _RKK'!B10)</f>
        <v>21188</v>
      </c>
      <c r="C9" s="33">
        <f>SUM('Financial Report_CDIDF'!C10,'Financial Report_SL'!C11,'Financial Report _RKK'!C10)</f>
        <v>1827.39</v>
      </c>
      <c r="D9" s="33">
        <f>SUM('Financial Report_CDIDF'!D10,'Financial Report_SL'!D11,'Financial Report _RKK'!D10)</f>
        <v>1562.06</v>
      </c>
      <c r="E9" s="33">
        <f>SUM('Financial Report_CDIDF'!E10,'Financial Report_SL'!E11,'Financial Report _RKK'!E10)</f>
        <v>1602.46</v>
      </c>
      <c r="F9" s="33">
        <f>SUM('Financial Report_CDIDF'!F10,'Financial Report_SL'!F11,'Financial Report _RKK'!F10)</f>
        <v>1751.19</v>
      </c>
      <c r="G9" s="33">
        <f>SUM('Financial Report_CDIDF'!G10,'Financial Report_SL'!G11,'Financial Report _RKK'!G10)</f>
        <v>1370.38</v>
      </c>
      <c r="H9" s="33">
        <f>SUM('Financial Report_CDIDF'!H10,'Financial Report_SL'!H11,'Financial Report _RKK'!H10)</f>
        <v>1602.57</v>
      </c>
      <c r="I9" s="33">
        <f>SUM('Financial Report_CDIDF'!I10,'Financial Report_SL'!I11,'Financial Report _RKK'!I10)</f>
        <v>811.22</v>
      </c>
      <c r="J9" s="33">
        <f>SUM('Financial Report_CDIDF'!J10,'Financial Report_SL'!J11,'Financial Report _RKK'!J10)</f>
        <v>1626.3799999999999</v>
      </c>
      <c r="K9" s="33">
        <f>SUM('Financial Report_CDIDF'!K10,'Financial Report_SL'!K11,'Financial Report _RKK'!K10)</f>
        <v>1733.8799999999999</v>
      </c>
      <c r="L9" s="33">
        <f>SUM('Financial Report_CDIDF'!L10,'Financial Report_SL'!L11,'Financial Report _RKK'!L10)</f>
        <v>886.3</v>
      </c>
      <c r="M9" s="33">
        <f>SUM('Financial Report_CDIDF'!M10,'Financial Report_SL'!M11,'Financial Report _RKK'!M10)</f>
        <v>1457.6999999999998</v>
      </c>
      <c r="N9" s="33">
        <f>SUM('Financial Report_CDIDF'!N10,'Financial Report_SL'!N11,'Financial Report _RKK'!N10)</f>
        <v>1306.06</v>
      </c>
      <c r="O9" s="10">
        <f t="shared" si="2"/>
        <v>17537.59</v>
      </c>
      <c r="P9" s="34">
        <f t="shared" si="3"/>
        <v>3650.41</v>
      </c>
      <c r="Q9" s="35">
        <f t="shared" si="0"/>
        <v>0.82771332829903721</v>
      </c>
      <c r="R9" s="36">
        <f t="shared" si="1"/>
        <v>0.17228667170096279</v>
      </c>
    </row>
    <row r="10" spans="1:18" ht="21" customHeight="1" thickBot="1" x14ac:dyDescent="0.4">
      <c r="A10" s="2" t="s">
        <v>17</v>
      </c>
      <c r="B10" s="14">
        <f>SUM(B5:B9)</f>
        <v>185513.96</v>
      </c>
      <c r="C10" s="14">
        <f>SUM(C5:C9)</f>
        <v>10994.47</v>
      </c>
      <c r="D10" s="14">
        <f t="shared" ref="D10:P10" si="4">SUM(D5:D9)</f>
        <v>11040.32</v>
      </c>
      <c r="E10" s="14">
        <f t="shared" si="4"/>
        <v>17810.41</v>
      </c>
      <c r="F10" s="14">
        <f t="shared" si="4"/>
        <v>12917.67</v>
      </c>
      <c r="G10" s="14">
        <f t="shared" si="4"/>
        <v>11004.07</v>
      </c>
      <c r="H10" s="14">
        <f t="shared" si="4"/>
        <v>16696.689999999999</v>
      </c>
      <c r="I10" s="14">
        <f t="shared" ref="I10:K10" si="5">SUM(I5:I9)</f>
        <v>9208.41</v>
      </c>
      <c r="J10" s="14">
        <f t="shared" si="5"/>
        <v>13746.24</v>
      </c>
      <c r="K10" s="14">
        <f t="shared" si="5"/>
        <v>14768.519999999999</v>
      </c>
      <c r="L10" s="14">
        <f t="shared" ref="L10:N10" si="6">SUM(L5:L9)</f>
        <v>7736.7900000000009</v>
      </c>
      <c r="M10" s="14">
        <f t="shared" si="6"/>
        <v>12935.760000000002</v>
      </c>
      <c r="N10" s="14">
        <f t="shared" si="6"/>
        <v>14378.3</v>
      </c>
      <c r="O10" s="14">
        <f>SUM(O5:O9)</f>
        <v>153237.65</v>
      </c>
      <c r="P10" s="14">
        <f t="shared" si="4"/>
        <v>32276.309999999998</v>
      </c>
      <c r="Q10" s="21">
        <f>O10/B10</f>
        <v>0.82601681296652829</v>
      </c>
      <c r="R10" s="22">
        <f>P10/B10</f>
        <v>0.17398318703347176</v>
      </c>
    </row>
    <row r="12" spans="1:18" ht="14.45" x14ac:dyDescent="0.35">
      <c r="O12" s="30"/>
    </row>
    <row r="14" spans="1:18" ht="14.45" x14ac:dyDescent="0.35">
      <c r="O14" s="29"/>
    </row>
  </sheetData>
  <mergeCells count="8">
    <mergeCell ref="R3:R4"/>
    <mergeCell ref="B1:Q2"/>
    <mergeCell ref="C3:N3"/>
    <mergeCell ref="A3:A4"/>
    <mergeCell ref="B3:B4"/>
    <mergeCell ref="O3:O4"/>
    <mergeCell ref="P3:P4"/>
    <mergeCell ref="Q3:Q4"/>
  </mergeCells>
  <pageMargins left="3.937007874015748E-2" right="0" top="0.23622047244094491" bottom="0.15748031496062992" header="0" footer="0"/>
  <pageSetup paperSize="9" scale="7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10" zoomScaleNormal="100" workbookViewId="0">
      <selection activeCell="A24" sqref="A24"/>
    </sheetView>
  </sheetViews>
  <sheetFormatPr defaultRowHeight="15" x14ac:dyDescent="0.25"/>
  <cols>
    <col min="1" max="1" width="29.85546875" customWidth="1"/>
    <col min="2" max="2" width="11.28515625" customWidth="1"/>
    <col min="3" max="7" width="11.5703125" bestFit="1" customWidth="1"/>
    <col min="8" max="8" width="10.42578125" bestFit="1" customWidth="1"/>
    <col min="9" max="10" width="11.5703125" bestFit="1" customWidth="1"/>
    <col min="11" max="11" width="10.42578125" bestFit="1" customWidth="1"/>
    <col min="12" max="13" width="11.5703125" bestFit="1" customWidth="1"/>
    <col min="14" max="14" width="12.42578125" customWidth="1"/>
    <col min="15" max="15" width="1.5703125" customWidth="1"/>
    <col min="16" max="16" width="2.85546875" customWidth="1"/>
  </cols>
  <sheetData>
    <row r="1" spans="1:14" x14ac:dyDescent="0.25">
      <c r="B1" s="67" t="s">
        <v>29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64.5" customHeight="1" thickBot="1" x14ac:dyDescent="0.3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45" customFormat="1" ht="23.25" customHeight="1" x14ac:dyDescent="0.25">
      <c r="A3" s="71" t="s">
        <v>0</v>
      </c>
      <c r="B3" s="73" t="s">
        <v>30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4" t="s">
        <v>20</v>
      </c>
    </row>
    <row r="4" spans="1:14" s="45" customFormat="1" ht="23.25" customHeight="1" thickBot="1" x14ac:dyDescent="0.3">
      <c r="A4" s="72"/>
      <c r="B4" s="46" t="s">
        <v>4</v>
      </c>
      <c r="C4" s="46" t="s">
        <v>5</v>
      </c>
      <c r="D4" s="46" t="s">
        <v>6</v>
      </c>
      <c r="E4" s="46" t="s">
        <v>7</v>
      </c>
      <c r="F4" s="46" t="s">
        <v>8</v>
      </c>
      <c r="G4" s="46" t="s">
        <v>9</v>
      </c>
      <c r="H4" s="46" t="s">
        <v>10</v>
      </c>
      <c r="I4" s="46" t="s">
        <v>11</v>
      </c>
      <c r="J4" s="46" t="s">
        <v>12</v>
      </c>
      <c r="K4" s="46" t="s">
        <v>13</v>
      </c>
      <c r="L4" s="46" t="s">
        <v>14</v>
      </c>
      <c r="M4" s="46" t="s">
        <v>15</v>
      </c>
      <c r="N4" s="75"/>
    </row>
    <row r="5" spans="1:14" s="45" customFormat="1" ht="36" customHeight="1" x14ac:dyDescent="0.25">
      <c r="A5" s="47" t="s">
        <v>56</v>
      </c>
      <c r="B5" s="48">
        <v>9167.08</v>
      </c>
      <c r="C5" s="48">
        <v>9478.26</v>
      </c>
      <c r="D5" s="48">
        <v>16207.95</v>
      </c>
      <c r="E5" s="48">
        <v>11166.48</v>
      </c>
      <c r="F5" s="48">
        <v>9633.6899999999987</v>
      </c>
      <c r="G5" s="48">
        <v>15094.119999999999</v>
      </c>
      <c r="H5" s="48">
        <v>8397.19</v>
      </c>
      <c r="I5" s="48">
        <v>12119.86</v>
      </c>
      <c r="J5" s="48">
        <v>13034.64</v>
      </c>
      <c r="K5" s="48">
        <v>6850.4900000000007</v>
      </c>
      <c r="L5" s="48">
        <v>11478.060000000001</v>
      </c>
      <c r="M5" s="48">
        <v>13072.24</v>
      </c>
      <c r="N5" s="49">
        <f>SUM(B5:M5)</f>
        <v>135700.06</v>
      </c>
    </row>
    <row r="6" spans="1:14" s="45" customFormat="1" ht="36" customHeight="1" thickBot="1" x14ac:dyDescent="0.3">
      <c r="A6" s="51" t="s">
        <v>57</v>
      </c>
      <c r="B6" s="52">
        <v>1827.39</v>
      </c>
      <c r="C6" s="52">
        <v>1562.06</v>
      </c>
      <c r="D6" s="52">
        <v>1602.46</v>
      </c>
      <c r="E6" s="52">
        <v>1751.19</v>
      </c>
      <c r="F6" s="52">
        <v>1370.38</v>
      </c>
      <c r="G6" s="52">
        <v>1602.57</v>
      </c>
      <c r="H6" s="52">
        <v>811.22</v>
      </c>
      <c r="I6" s="52">
        <v>1626.3799999999999</v>
      </c>
      <c r="J6" s="52">
        <v>1733.8799999999999</v>
      </c>
      <c r="K6" s="52">
        <v>886.3</v>
      </c>
      <c r="L6" s="52">
        <v>1457.6999999999998</v>
      </c>
      <c r="M6" s="52">
        <v>1306.06</v>
      </c>
      <c r="N6" s="50">
        <f>SUM(B6:M6)</f>
        <v>17537.59</v>
      </c>
    </row>
    <row r="7" spans="1:14" s="45" customFormat="1" ht="33" customHeight="1" thickBot="1" x14ac:dyDescent="0.3">
      <c r="A7" s="53" t="s">
        <v>17</v>
      </c>
      <c r="B7" s="54">
        <f>SUM(B5:B6)</f>
        <v>10994.47</v>
      </c>
      <c r="C7" s="54">
        <f>SUM(C5:C6)</f>
        <v>11040.32</v>
      </c>
      <c r="D7" s="54">
        <f>SUM(D5:D6)</f>
        <v>17810.41</v>
      </c>
      <c r="E7" s="54">
        <f>SUM(E5:E6)</f>
        <v>12917.67</v>
      </c>
      <c r="F7" s="54">
        <f>SUM(F5:F6)</f>
        <v>11004.07</v>
      </c>
      <c r="G7" s="54">
        <f>SUM(G5:G6)</f>
        <v>16696.689999999999</v>
      </c>
      <c r="H7" s="54">
        <f>SUM(H5:H6)</f>
        <v>9208.41</v>
      </c>
      <c r="I7" s="54">
        <f>SUM(I5:I6)</f>
        <v>13746.24</v>
      </c>
      <c r="J7" s="54">
        <f>SUM(J5:J6)</f>
        <v>14768.519999999999</v>
      </c>
      <c r="K7" s="54">
        <f>SUM(K5:K6)</f>
        <v>7736.7900000000009</v>
      </c>
      <c r="L7" s="54">
        <f>SUM(L5:L6)</f>
        <v>12935.760000000002</v>
      </c>
      <c r="M7" s="54">
        <f>SUM(M5:M6)</f>
        <v>14378.3</v>
      </c>
      <c r="N7" s="55">
        <f>SUM(N5:N6)</f>
        <v>153237.65</v>
      </c>
    </row>
    <row r="9" spans="1:14" x14ac:dyDescent="0.25">
      <c r="N9" s="30"/>
    </row>
    <row r="11" spans="1:14" x14ac:dyDescent="0.25">
      <c r="N11" s="29"/>
    </row>
  </sheetData>
  <mergeCells count="4">
    <mergeCell ref="B1:N2"/>
    <mergeCell ref="A3:A4"/>
    <mergeCell ref="B3:M3"/>
    <mergeCell ref="N3:N4"/>
  </mergeCells>
  <pageMargins left="0.25" right="0.25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Financial Report_SL</vt:lpstr>
      <vt:lpstr>Financial Report _RKK</vt:lpstr>
      <vt:lpstr>Financial Report_CDIDF</vt:lpstr>
      <vt:lpstr>Financial Report Global</vt:lpstr>
      <vt:lpstr>Expenditure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2016-12-12T04:49:28Z</dcterms:modified>
</cp:coreProperties>
</file>